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B1B9A335-DBED-4C45-A85A-AC46B3325665}" xr6:coauthVersionLast="36" xr6:coauthVersionMax="36" xr10:uidLastSave="{00000000-0000-0000-0000-000000000000}"/>
  <bookViews>
    <workbookView xWindow="0" yWindow="0" windowWidth="19200" windowHeight="10965" xr2:uid="{00000000-000D-0000-FFFF-FFFF00000000}"/>
  </bookViews>
  <sheets>
    <sheet name="Annual Financial Data" sheetId="1" r:id="rId1"/>
    <sheet name="Financial Ratios" sheetId="2" r:id="rId2"/>
  </sheets>
  <definedNames>
    <definedName name="_xlnm._FilterDatabase" localSheetId="0" hidden="1">'Annual Financial Data'!$Q$13:$R$77</definedName>
  </definedNames>
  <calcPr calcId="191029"/>
</workbook>
</file>

<file path=xl/calcChain.xml><?xml version="1.0" encoding="utf-8"?>
<calcChain xmlns="http://schemas.openxmlformats.org/spreadsheetml/2006/main">
  <c r="M37" i="2" l="1"/>
  <c r="M38" i="2"/>
  <c r="M33" i="2"/>
  <c r="M34" i="2"/>
  <c r="M35" i="2"/>
  <c r="M29" i="2"/>
  <c r="M30" i="2"/>
  <c r="M31" i="2"/>
  <c r="M26" i="2"/>
  <c r="M27" i="2"/>
  <c r="M19" i="2"/>
  <c r="M18" i="2"/>
  <c r="I17" i="2"/>
  <c r="K38" i="2" l="1"/>
  <c r="L38" i="2"/>
  <c r="L37" i="2"/>
  <c r="K35" i="2"/>
  <c r="L35" i="2"/>
  <c r="K34" i="2"/>
  <c r="L34" i="2"/>
  <c r="K33" i="2"/>
  <c r="L33" i="2"/>
  <c r="L31" i="2"/>
  <c r="K30" i="2"/>
  <c r="L30" i="2"/>
  <c r="K29" i="2"/>
  <c r="L29" i="2"/>
  <c r="K27" i="2"/>
  <c r="L27" i="2"/>
  <c r="K26" i="2"/>
  <c r="L26" i="2"/>
  <c r="M25" i="2"/>
  <c r="M24" i="2"/>
  <c r="M23" i="2"/>
  <c r="L19" i="2"/>
  <c r="L18" i="2"/>
  <c r="K21" i="2" l="1"/>
  <c r="K19" i="2"/>
  <c r="K18" i="2"/>
  <c r="K17" i="2"/>
  <c r="D17" i="2" l="1"/>
  <c r="E17" i="2"/>
  <c r="F17" i="2"/>
  <c r="G17" i="2"/>
  <c r="H17" i="2"/>
  <c r="J17" i="2"/>
  <c r="D18" i="2"/>
  <c r="E18" i="2"/>
  <c r="F18" i="2"/>
  <c r="G18" i="2"/>
  <c r="H18" i="2"/>
  <c r="J18" i="2"/>
  <c r="D19" i="2"/>
  <c r="E19" i="2"/>
  <c r="F19" i="2"/>
  <c r="G19" i="2"/>
  <c r="H19" i="2"/>
  <c r="J19" i="2"/>
  <c r="D20" i="2"/>
  <c r="E20" i="2"/>
  <c r="F20" i="2"/>
  <c r="G20" i="2"/>
  <c r="H20" i="2"/>
  <c r="J20" i="2"/>
  <c r="D21" i="2"/>
  <c r="E21" i="2"/>
  <c r="F21" i="2"/>
  <c r="G21" i="2"/>
  <c r="H21" i="2"/>
  <c r="J21" i="2"/>
  <c r="D23" i="2"/>
  <c r="E23" i="2"/>
  <c r="F23" i="2"/>
  <c r="G23" i="2"/>
  <c r="H23" i="2"/>
  <c r="J23" i="2"/>
  <c r="D24" i="2"/>
  <c r="E24" i="2"/>
  <c r="F24" i="2"/>
  <c r="G24" i="2"/>
  <c r="H24" i="2"/>
  <c r="J24" i="2"/>
  <c r="D25" i="2"/>
  <c r="E25" i="2"/>
  <c r="F25" i="2"/>
  <c r="G25" i="2"/>
  <c r="H25" i="2"/>
  <c r="J25" i="2"/>
  <c r="D26" i="2"/>
  <c r="E26" i="2"/>
  <c r="F26" i="2"/>
  <c r="G26" i="2"/>
  <c r="H26" i="2"/>
  <c r="J26" i="2"/>
  <c r="D27" i="2"/>
  <c r="E27" i="2"/>
  <c r="F27" i="2"/>
  <c r="G27" i="2"/>
  <c r="H27" i="2"/>
  <c r="J27" i="2"/>
  <c r="D29" i="2"/>
  <c r="E29" i="2"/>
  <c r="F29" i="2"/>
  <c r="G29" i="2"/>
  <c r="H29" i="2"/>
  <c r="J29" i="2"/>
  <c r="D30" i="2"/>
  <c r="E30" i="2"/>
  <c r="F30" i="2"/>
  <c r="G30" i="2"/>
  <c r="H30" i="2"/>
  <c r="J30" i="2"/>
  <c r="D31" i="2"/>
  <c r="E31" i="2"/>
  <c r="F31" i="2"/>
  <c r="J31" i="2"/>
  <c r="D33" i="2"/>
  <c r="E33" i="2"/>
  <c r="F33" i="2"/>
  <c r="G33" i="2"/>
  <c r="H33" i="2"/>
  <c r="J33" i="2"/>
  <c r="D34" i="2"/>
  <c r="E34" i="2"/>
  <c r="F34" i="2"/>
  <c r="G34" i="2"/>
  <c r="H34" i="2"/>
  <c r="J34" i="2"/>
  <c r="D37" i="2"/>
  <c r="E37" i="2"/>
  <c r="F37" i="2"/>
  <c r="G37" i="2"/>
  <c r="H37" i="2"/>
  <c r="J37" i="2"/>
  <c r="D38" i="2"/>
  <c r="D35" i="2" s="1"/>
  <c r="E38" i="2"/>
  <c r="E35" i="2" s="1"/>
  <c r="F38" i="2"/>
  <c r="F35" i="2" s="1"/>
  <c r="G38" i="2"/>
  <c r="G35" i="2" s="1"/>
  <c r="H38" i="2"/>
  <c r="H35" i="2" s="1"/>
  <c r="J38" i="2"/>
  <c r="J35" i="2" s="1"/>
  <c r="C31" i="2"/>
  <c r="C24" i="2"/>
  <c r="C23" i="2"/>
  <c r="C21" i="2"/>
  <c r="C20" i="2"/>
  <c r="C19" i="2"/>
  <c r="C18" i="2"/>
  <c r="C17" i="2"/>
  <c r="C25" i="2" l="1"/>
  <c r="C26" i="2"/>
  <c r="C27" i="2"/>
  <c r="C29" i="2"/>
  <c r="C30" i="2"/>
  <c r="C33" i="2"/>
  <c r="C34" i="2"/>
  <c r="C37" i="2"/>
  <c r="C38" i="2"/>
  <c r="C35" i="2" s="1"/>
</calcChain>
</file>

<file path=xl/sharedStrings.xml><?xml version="1.0" encoding="utf-8"?>
<sst xmlns="http://schemas.openxmlformats.org/spreadsheetml/2006/main" count="414" uniqueCount="272">
  <si>
    <t>AL-DAWLIYAH FOR HOTELS &amp; MALLS</t>
  </si>
  <si>
    <t>ARAB INTERNATIONAL HOTELS</t>
  </si>
  <si>
    <t>JORDAN HIMMEH MINERAL</t>
  </si>
  <si>
    <t>JORDAN HOTELS &amp; TOURISM</t>
  </si>
  <si>
    <t>MEDITERRANEAN TOURISM INVESTMENT</t>
  </si>
  <si>
    <t>ZARA INVESTEMENT HOLDING</t>
  </si>
  <si>
    <t>البحر المتوسط للاستثمارات السياحية</t>
  </si>
  <si>
    <t>الحمة المعدنية الاردنية</t>
  </si>
  <si>
    <t>الدولية للفنادق والاسواق التجارية</t>
  </si>
  <si>
    <t>الركائز للاستثمار</t>
  </si>
  <si>
    <t>الشرق للمشاريع الاستثمارية</t>
  </si>
  <si>
    <t>العربية الدولية للفنادق</t>
  </si>
  <si>
    <t>الفنادق والسياحة الاردنية</t>
  </si>
  <si>
    <t>زارة للاستثمار القابضة</t>
  </si>
  <si>
    <t>سُرى للتنمية والاستثمار</t>
  </si>
  <si>
    <t>AL- SHARQ INVESTMENTS PROJECTS (HOLDING)</t>
  </si>
  <si>
    <t xml:space="preserve">AL-RAKAEZ INVESTMENT </t>
  </si>
  <si>
    <t xml:space="preserve">SURA DEVELOPMENT &amp; INVESTMENT </t>
  </si>
  <si>
    <t>Statement of cash flows</t>
  </si>
  <si>
    <t>Income statement</t>
  </si>
  <si>
    <t>Statement of financial position</t>
  </si>
  <si>
    <t>قائمة المركز المالي</t>
  </si>
  <si>
    <t>قائمة الدخل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</si>
  <si>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</si>
  <si>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</si>
  <si>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</si>
  <si>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</si>
  <si>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</si>
  <si>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</si>
  <si>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</si>
  <si>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</si>
  <si>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</si>
  <si>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</si>
  <si>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</si>
  <si>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</si>
  <si>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</si>
  <si>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</si>
  <si>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</si>
  <si>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</si>
  <si>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</si>
  <si>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</si>
  <si>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</si>
  <si>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</si>
  <si>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</si>
  <si>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</si>
  <si>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</si>
  <si>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</si>
  <si>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</si>
  <si>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</si>
  <si>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</si>
  <si>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</si>
  <si>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</si>
  <si>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</si>
  <si>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</si>
  <si>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</si>
  <si>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</si>
  <si>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</si>
  <si>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</si>
  <si>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</si>
  <si>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</si>
  <si>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</si>
  <si>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</si>
  <si>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</si>
  <si>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</si>
  <si>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</si>
  <si>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</si>
  <si>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</si>
  <si>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</si>
  <si>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</si>
  <si>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</si>
  <si>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</si>
  <si>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</si>
  <si>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</si>
  <si>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</si>
  <si>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</si>
  <si>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</si>
  <si>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</si>
  <si>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</si>
  <si>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</si>
  <si>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</si>
  <si>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</si>
  <si>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>WINTER VALLEY TOURISM INVESTMENT</t>
  </si>
  <si>
    <t>وادي الشتا للاستثمارات السياحية</t>
  </si>
  <si>
    <t>Annual Financial Data for the Year 2023</t>
  </si>
  <si>
    <t>البيانات المالية السنوية لعام 2023</t>
  </si>
  <si>
    <t>الممتلكات والآلات والمعدات</t>
  </si>
  <si>
    <t>Property, plant and equipment</t>
  </si>
  <si>
    <t>موجودات غير ملموسة</t>
  </si>
  <si>
    <t>Intangible assets</t>
  </si>
  <si>
    <t>الاستثمارات العقارية</t>
  </si>
  <si>
    <t>Investment property</t>
  </si>
  <si>
    <t>الاستثمارات في الشركات التابعة والمشاريع المشتركة والشركات الحليفة</t>
  </si>
  <si>
    <t>Investments in subsidiaries, joint ventures and associates</t>
  </si>
  <si>
    <t>موجودات مالية بالقيمة العادلة من خلال الدخل الشامل الاخر</t>
  </si>
  <si>
    <t>Financial assets at fair value through other comprehensive income</t>
  </si>
  <si>
    <t>موجودات مالية بالتكلفة المطفأة</t>
  </si>
  <si>
    <t>Financial assets at amortized cost</t>
  </si>
  <si>
    <t>الذمم المدينة غير المتداولة المستحقة من أطراف ذات علاقة</t>
  </si>
  <si>
    <t>Non-current receivables due from related parties</t>
  </si>
  <si>
    <t>الموجودات الضريبية المؤجلة</t>
  </si>
  <si>
    <t>Deferred tax assets</t>
  </si>
  <si>
    <t>الذمم التجارية والذمم المدينة الأخرى غير المتداولة</t>
  </si>
  <si>
    <t>Trade and other non-current receivables</t>
  </si>
  <si>
    <t>مشاريع تحت التنفيذ</t>
  </si>
  <si>
    <t>Projects under implementation</t>
  </si>
  <si>
    <t>موجودات غير متداولة أخرى</t>
  </si>
  <si>
    <t>Other non-current assets</t>
  </si>
  <si>
    <t>إجمالي الموجودات غير المتداولة</t>
  </si>
  <si>
    <t>Total non-current assets</t>
  </si>
  <si>
    <t>المخزون</t>
  </si>
  <si>
    <t>Current inventories</t>
  </si>
  <si>
    <t>الذمم التجارية والذمم المدينة الأخرى المتداولة</t>
  </si>
  <si>
    <t>Trade and other current receivables</t>
  </si>
  <si>
    <t>موجودات مالية بالقيمة العادلة من خلال قائمة الدخل</t>
  </si>
  <si>
    <t>Financial assets at fair value through profit or loss</t>
  </si>
  <si>
    <t>الذمم المدينة المتداولة المستحقة من أطراف ذات علاقة</t>
  </si>
  <si>
    <t>Current receivables due from related parties</t>
  </si>
  <si>
    <t>قروض وسلف الموظفين المتداولة</t>
  </si>
  <si>
    <t>Current loans and advances from employees</t>
  </si>
  <si>
    <t>النقد في الصندوق ولدى البنوك</t>
  </si>
  <si>
    <t>Cash on hand and at banks</t>
  </si>
  <si>
    <t>موجودات متداولة أخرى</t>
  </si>
  <si>
    <t>Other current assets</t>
  </si>
  <si>
    <t>إجمالي الموجودات المتداولة</t>
  </si>
  <si>
    <t>Total current assets</t>
  </si>
  <si>
    <t>مجموع الموجودات</t>
  </si>
  <si>
    <t>Total assets</t>
  </si>
  <si>
    <t>رأس المال المدفوع</t>
  </si>
  <si>
    <t>Paid-up capital</t>
  </si>
  <si>
    <t>أرباح مدورة</t>
  </si>
  <si>
    <t>Retained earnings</t>
  </si>
  <si>
    <t>علاوة إصدار</t>
  </si>
  <si>
    <t>Share premium</t>
  </si>
  <si>
    <t>خصم إصدار</t>
  </si>
  <si>
    <t>Issuance discount</t>
  </si>
  <si>
    <t>أسهم الخزينة</t>
  </si>
  <si>
    <t>Treasury shares</t>
  </si>
  <si>
    <t>حصص ملكية أخرى</t>
  </si>
  <si>
    <t>Other equity interest</t>
  </si>
  <si>
    <t>احتياطي اجباري</t>
  </si>
  <si>
    <t>Statutory reserve</t>
  </si>
  <si>
    <t>إحتياطي اختياري</t>
  </si>
  <si>
    <t>Voluntary reserve</t>
  </si>
  <si>
    <t>احتياطي عام</t>
  </si>
  <si>
    <t>Public reserve</t>
  </si>
  <si>
    <t>إحتياطي خاص</t>
  </si>
  <si>
    <t>Special reserve</t>
  </si>
  <si>
    <t>إحتياطي القيمة العادلة</t>
  </si>
  <si>
    <t>Fair value reserve</t>
  </si>
  <si>
    <t>احتياطي تحوطات التدفقات النقدية</t>
  </si>
  <si>
    <t>Reserve of cash flow hedges</t>
  </si>
  <si>
    <t>احتياطيات أخرى</t>
  </si>
  <si>
    <t>Other reserves</t>
  </si>
  <si>
    <t>إجمالي حقوق الملكية المنسوبة إلى مالكي الشركة الأم</t>
  </si>
  <si>
    <t>Total equity attributable to owners of parent</t>
  </si>
  <si>
    <t>حقوق غير المسيطرين</t>
  </si>
  <si>
    <t>Non-controlling interests</t>
  </si>
  <si>
    <t>إجمالي حقوق الملكية</t>
  </si>
  <si>
    <t>Total equity</t>
  </si>
  <si>
    <t>المخصصات غير المتداولة</t>
  </si>
  <si>
    <t>Non-current provisions</t>
  </si>
  <si>
    <t>الاقتراضات غير المتداولة</t>
  </si>
  <si>
    <t>Non current borrowings</t>
  </si>
  <si>
    <t>الذمم التجارية و الذمم الدائنة الأخرى غير المتداولة</t>
  </si>
  <si>
    <t>Trade and other non-current payables</t>
  </si>
  <si>
    <t>الذمم الدائنة غير المتداولة للأطراف ذات علاقة</t>
  </si>
  <si>
    <t>Non-current payables to related parties</t>
  </si>
  <si>
    <t>مطلوبات ضريبية مؤجلة</t>
  </si>
  <si>
    <t>Deferred tax liabilities</t>
  </si>
  <si>
    <t>التزام غير المتداول مقابل عقد تاجير تمويلي</t>
  </si>
  <si>
    <t>Non-current finance lease obligations</t>
  </si>
  <si>
    <t>مطلوبات مالية غير متداولة أخرى</t>
  </si>
  <si>
    <t>Other non-current financial liabilities</t>
  </si>
  <si>
    <t>مطلوبات غير متداولة أخرى</t>
  </si>
  <si>
    <t>Other non-current liabilities</t>
  </si>
  <si>
    <t>مجموع المطلوبات غير متداولة</t>
  </si>
  <si>
    <t>Total non-current liabilities</t>
  </si>
  <si>
    <t>المخصصات المتداولة</t>
  </si>
  <si>
    <t>Current provisions</t>
  </si>
  <si>
    <t>القروض المتداولة</t>
  </si>
  <si>
    <t>Current borrowings</t>
  </si>
  <si>
    <t>الذمم التجارية والذمم الدائنة الاخرى المتداولة</t>
  </si>
  <si>
    <t>Trade and other current payables</t>
  </si>
  <si>
    <t>الذمم الدائنة المتداولة لأطراف ذات العلاقة</t>
  </si>
  <si>
    <t>Current payables to related parties</t>
  </si>
  <si>
    <t>الحسابات المصرفية المكشوفة</t>
  </si>
  <si>
    <t>Bank overdraft</t>
  </si>
  <si>
    <t>التزام متداول مقابل عقد تاجير تمويلي</t>
  </si>
  <si>
    <t>Current finance lease obligations</t>
  </si>
  <si>
    <t>مطلوبات مالية متداولة أخرى</t>
  </si>
  <si>
    <t>Other current financial liabilities</t>
  </si>
  <si>
    <t>مخصص ضريبة دخل</t>
  </si>
  <si>
    <t>Income tax provision</t>
  </si>
  <si>
    <t>امانات مستردة</t>
  </si>
  <si>
    <t>Refundable deposits</t>
  </si>
  <si>
    <t>ايرادات مقبوضة مقدماً متداولة</t>
  </si>
  <si>
    <t>Revenue received in advance, current</t>
  </si>
  <si>
    <t>مطلوبات متداولة أخرى</t>
  </si>
  <si>
    <t>Other current liabilities</t>
  </si>
  <si>
    <t>مجموع المطلوبات المتداولة</t>
  </si>
  <si>
    <t>Total current liabilities</t>
  </si>
  <si>
    <t>مجموع المطلوبات</t>
  </si>
  <si>
    <t>Total liabilities</t>
  </si>
  <si>
    <t>مجموع المطلوبات وحقوق الملكية</t>
  </si>
  <si>
    <t>Total equity and liabilities</t>
  </si>
  <si>
    <t>استثمارات أخرى ومشتقات مالية</t>
  </si>
  <si>
    <t>موجودات معدة للبيع</t>
  </si>
  <si>
    <t/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</si>
  <si>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</si>
  <si>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</si>
  <si>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</si>
  <si>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</si>
  <si>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</si>
  <si>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حصة الحكومة من الإيرادات</t>
  </si>
  <si>
    <t>مصاريف اتفاقية دعم الأعمال ورسوم العلامة التجارية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</si>
  <si>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</si>
  <si>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</si>
  <si>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</si>
  <si>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</si>
  <si>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</si>
  <si>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</si>
  <si>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</si>
  <si>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</si>
  <si>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</si>
  <si>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</si>
  <si>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</si>
  <si>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</si>
  <si>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</si>
  <si>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</si>
  <si>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</si>
  <si>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</si>
  <si>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</si>
  <si>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</si>
  <si>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</si>
  <si>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</si>
  <si>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</si>
  <si>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</si>
  <si>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</si>
  <si>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Other investments, including derivatives</t>
  </si>
  <si>
    <t>Assets held for sale</t>
  </si>
  <si>
    <t>Operating revenue</t>
  </si>
  <si>
    <t>Operating expense</t>
  </si>
  <si>
    <t>Gross profit</t>
  </si>
  <si>
    <t>General and administrative expenses</t>
  </si>
  <si>
    <t>Selling and distribution expenses</t>
  </si>
  <si>
    <t>Government revenue share</t>
  </si>
  <si>
    <t>Business support fees and brand fees</t>
  </si>
  <si>
    <t>Other operating expense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</si>
  <si>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</si>
  <si>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</si>
  <si>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</si>
  <si>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</si>
  <si>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</si>
  <si>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</si>
  <si>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</si>
  <si>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</si>
  <si>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</si>
  <si>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</si>
  <si>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</si>
  <si>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</si>
  <si>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</si>
  <si>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</si>
  <si>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</si>
  <si>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</si>
  <si>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</si>
  <si>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</si>
  <si>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</si>
  <si>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</si>
  <si>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</si>
  <si>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</si>
  <si>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الأردن لتطوير المشاريع السياحية</t>
  </si>
  <si>
    <t>JORDAN PROJECTS FOR TOURISM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</si>
</sst>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Fill="1" applyBorder="1"/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1" xfId="0" applyNumberFormat="1" applyBorder="1"/>
    <xf numFmtId="0" fontId="0" fillId="0" borderId="1" xfId="0" applyNumberFormat="1" applyFill="1" applyBorder="1"/>
    <xf numFmtId="0" fontId="1" fillId="0" borderId="0" xfId="0" applyFont="1"/>
    <xf numFmtId="0" fontId="0" fillId="0" borderId="1" xfId="0" applyBorder="1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0" borderId="0" xfId="0" applyNumberFormat="1"/>
    <xf numFmtId="166" fontId="0" fillId="0" borderId="0" xfId="0" applyNumberFormat="1"/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center" wrapText="1"/>
    </xf>
    <xf numFmtId="0" fontId="2" fillId="0" borderId="1" xfId="0" applyNumberFormat="1" applyFont="1" applyBorder="1"/>
  </cellXfs>
  <cellStyles count="2">
    <cellStyle name="Normal" xfId="0" builtinId="0"/>
    <cellStyle name="normal 2" xfId="1" xr:uid="{2C3A135D-B549-4D3F-A5CB-D2E15759CA9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43</xdr:col>
      <xdr:colOff>590550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328AEF7-43B4-4966-B36F-AF3FA1B83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M110"/>
  <sheetViews>
    <sheetView tabSelected="1" topLeftCell="F1" workbookViewId="0">
      <selection activeCell="M7" sqref="M7"/>
    </sheetView>
  </sheetViews>
  <sheetFormatPr defaultRowHeight="12.75" x14ac:dyDescent="0.2"/>
  <cols>
    <col min="1" max="1" width="60.7109375" customWidth="1"/>
    <col min="2" max="2" width="12.85546875" customWidth="1"/>
    <col min="3" max="3" width="15.7109375" customWidth="1"/>
    <col min="4" max="4" width="17.7109375" customWidth="1"/>
    <col min="5" max="5" width="14.42578125" customWidth="1"/>
    <col min="6" max="6" width="14.28515625" customWidth="1"/>
    <col min="7" max="7" width="14.85546875" customWidth="1"/>
    <col min="8" max="8" width="14.42578125" customWidth="1"/>
    <col min="9" max="9" width="12.5703125" customWidth="1"/>
    <col min="10" max="10" width="18.85546875" customWidth="1"/>
    <col min="11" max="11" width="12.28515625" customWidth="1"/>
    <col min="12" max="12" width="15.28515625" customWidth="1"/>
    <col min="13" max="13" width="60.7109375" customWidth="1"/>
    <col min="14" max="14" width="10" bestFit="1" customWidth="1"/>
  </cols>
  <sheetData>
    <row r="7" spans="1:13" ht="15" x14ac:dyDescent="0.25">
      <c r="A7" s="30" t="s">
        <v>83</v>
      </c>
      <c r="M7" s="30" t="s">
        <v>84</v>
      </c>
    </row>
    <row r="9" spans="1:13" ht="69.75" customHeight="1" x14ac:dyDescent="0.2">
      <c r="A9" s="6"/>
      <c r="B9" s="31" t="s">
        <v>3</v>
      </c>
      <c r="C9" s="31" t="s">
        <v>1</v>
      </c>
      <c r="D9" s="31" t="s">
        <v>4</v>
      </c>
      <c r="E9" s="31" t="s">
        <v>5</v>
      </c>
      <c r="F9" s="35" t="s">
        <v>15</v>
      </c>
      <c r="G9" s="31" t="s">
        <v>0</v>
      </c>
      <c r="H9" s="31" t="s">
        <v>81</v>
      </c>
      <c r="I9" s="31" t="s">
        <v>16</v>
      </c>
      <c r="J9" s="31" t="s">
        <v>17</v>
      </c>
      <c r="K9" s="31" t="s">
        <v>2</v>
      </c>
      <c r="L9" s="31" t="s">
        <v>271</v>
      </c>
      <c r="M9" s="6"/>
    </row>
    <row r="10" spans="1:13" ht="33.75" customHeight="1" x14ac:dyDescent="0.2">
      <c r="A10" s="7"/>
      <c r="B10" s="31" t="s">
        <v>12</v>
      </c>
      <c r="C10" s="31" t="s">
        <v>11</v>
      </c>
      <c r="D10" s="31" t="s">
        <v>6</v>
      </c>
      <c r="E10" s="31" t="s">
        <v>13</v>
      </c>
      <c r="F10" s="37" t="s">
        <v>10</v>
      </c>
      <c r="G10" s="32" t="s">
        <v>8</v>
      </c>
      <c r="H10" s="31" t="s">
        <v>82</v>
      </c>
      <c r="I10" s="31" t="s">
        <v>9</v>
      </c>
      <c r="J10" s="31" t="s">
        <v>14</v>
      </c>
      <c r="K10" s="31" t="s">
        <v>7</v>
      </c>
      <c r="L10" s="31" t="s">
        <v>270</v>
      </c>
      <c r="M10" s="7"/>
    </row>
    <row r="11" spans="1:13" x14ac:dyDescent="0.2">
      <c r="A11" s="8"/>
      <c r="B11" s="3">
        <v>131003</v>
      </c>
      <c r="C11" s="3">
        <v>131005</v>
      </c>
      <c r="D11" s="3">
        <v>131035</v>
      </c>
      <c r="E11" s="3">
        <v>131067</v>
      </c>
      <c r="F11" s="36">
        <v>131078</v>
      </c>
      <c r="G11" s="3">
        <v>131098</v>
      </c>
      <c r="H11" s="3">
        <v>131235</v>
      </c>
      <c r="I11" s="3">
        <v>131261</v>
      </c>
      <c r="J11" s="3">
        <v>131283</v>
      </c>
      <c r="K11" s="3">
        <v>131014</v>
      </c>
      <c r="L11" s="3">
        <v>131211</v>
      </c>
      <c r="M11" s="8"/>
    </row>
    <row r="13" spans="1:13" x14ac:dyDescent="0.2">
      <c r="A13" s="11" t="s">
        <v>20</v>
      </c>
      <c r="M13" s="11" t="s">
        <v>21</v>
      </c>
    </row>
    <row r="14" spans="1:13" x14ac:dyDescent="0.2">
      <c r="A14" s="2" t="s">
        <v>86</v>
      </c>
      <c r="B14" s="9">
        <v>22419524</v>
      </c>
      <c r="C14" s="9">
        <v>11227446</v>
      </c>
      <c r="D14" s="9">
        <v>57550830</v>
      </c>
      <c r="E14" s="9">
        <v>147485257</v>
      </c>
      <c r="F14" s="9">
        <v>18298360</v>
      </c>
      <c r="G14" s="9">
        <v>51739088</v>
      </c>
      <c r="H14" s="9" t="s">
        <v>207</v>
      </c>
      <c r="I14" s="9">
        <v>11530052</v>
      </c>
      <c r="J14" s="9">
        <v>2422</v>
      </c>
      <c r="K14" s="9">
        <v>792879</v>
      </c>
      <c r="L14" s="9">
        <v>75778135</v>
      </c>
      <c r="M14" s="1" t="s">
        <v>85</v>
      </c>
    </row>
    <row r="15" spans="1:13" x14ac:dyDescent="0.2">
      <c r="A15" s="2" t="s">
        <v>88</v>
      </c>
      <c r="B15" s="9">
        <v>0</v>
      </c>
      <c r="C15" s="1">
        <v>0</v>
      </c>
      <c r="D15" s="1">
        <v>0</v>
      </c>
      <c r="E15" s="9">
        <v>0</v>
      </c>
      <c r="F15" s="9">
        <v>1</v>
      </c>
      <c r="G15" s="1">
        <v>0</v>
      </c>
      <c r="H15" s="9" t="s">
        <v>207</v>
      </c>
      <c r="I15" s="9">
        <v>0</v>
      </c>
      <c r="J15" s="1">
        <v>0</v>
      </c>
      <c r="K15" s="1">
        <v>0</v>
      </c>
      <c r="L15" s="2">
        <v>0</v>
      </c>
      <c r="M15" s="1" t="s">
        <v>87</v>
      </c>
    </row>
    <row r="16" spans="1:13" x14ac:dyDescent="0.2">
      <c r="A16" s="2" t="s">
        <v>90</v>
      </c>
      <c r="B16" s="9">
        <v>0</v>
      </c>
      <c r="C16" s="1">
        <v>0</v>
      </c>
      <c r="D16" s="1">
        <v>0</v>
      </c>
      <c r="E16" s="9">
        <v>2444598</v>
      </c>
      <c r="F16" s="1">
        <v>0</v>
      </c>
      <c r="G16" s="9">
        <v>1523038</v>
      </c>
      <c r="H16" s="9" t="s">
        <v>207</v>
      </c>
      <c r="I16" s="1">
        <v>0</v>
      </c>
      <c r="J16" s="9">
        <v>3621000</v>
      </c>
      <c r="K16" s="1">
        <v>0</v>
      </c>
      <c r="L16" s="2">
        <v>6962733</v>
      </c>
      <c r="M16" s="1" t="s">
        <v>89</v>
      </c>
    </row>
    <row r="17" spans="1:13" x14ac:dyDescent="0.2">
      <c r="A17" s="2" t="s">
        <v>92</v>
      </c>
      <c r="B17" s="1">
        <v>0</v>
      </c>
      <c r="C17" s="9">
        <v>43586243</v>
      </c>
      <c r="D17" s="1">
        <v>0</v>
      </c>
      <c r="E17" s="1">
        <v>0</v>
      </c>
      <c r="F17" s="1">
        <v>0</v>
      </c>
      <c r="G17" s="9">
        <v>121755</v>
      </c>
      <c r="H17" s="2" t="s">
        <v>207</v>
      </c>
      <c r="I17" s="1">
        <v>0</v>
      </c>
      <c r="J17" s="1">
        <v>0</v>
      </c>
      <c r="K17" s="1">
        <v>0</v>
      </c>
      <c r="L17" s="2">
        <v>0</v>
      </c>
      <c r="M17" s="1" t="s">
        <v>91</v>
      </c>
    </row>
    <row r="18" spans="1:13" x14ac:dyDescent="0.2">
      <c r="A18" s="2" t="s">
        <v>94</v>
      </c>
      <c r="B18" s="9">
        <v>2400</v>
      </c>
      <c r="C18" s="9">
        <v>6353603</v>
      </c>
      <c r="D18" s="9">
        <v>296100</v>
      </c>
      <c r="E18" s="9">
        <v>3364888</v>
      </c>
      <c r="F18" s="9">
        <v>745742</v>
      </c>
      <c r="G18" s="9">
        <v>3490784</v>
      </c>
      <c r="H18" s="9" t="s">
        <v>207</v>
      </c>
      <c r="I18" s="9">
        <v>0</v>
      </c>
      <c r="J18" s="9">
        <v>0</v>
      </c>
      <c r="K18" s="1">
        <v>0</v>
      </c>
      <c r="L18" s="2">
        <v>0</v>
      </c>
      <c r="M18" s="1" t="s">
        <v>93</v>
      </c>
    </row>
    <row r="19" spans="1:13" x14ac:dyDescent="0.2">
      <c r="A19" s="2" t="s">
        <v>96</v>
      </c>
      <c r="B19" s="1">
        <v>0</v>
      </c>
      <c r="C19" s="1">
        <v>0</v>
      </c>
      <c r="D19" s="1">
        <v>0</v>
      </c>
      <c r="E19" s="1">
        <v>0</v>
      </c>
      <c r="F19" s="9">
        <v>400000</v>
      </c>
      <c r="G19" s="1">
        <v>0</v>
      </c>
      <c r="H19" s="2" t="s">
        <v>207</v>
      </c>
      <c r="I19" s="1">
        <v>0</v>
      </c>
      <c r="J19" s="1">
        <v>0</v>
      </c>
      <c r="K19" s="1">
        <v>0</v>
      </c>
      <c r="L19" s="2">
        <v>0</v>
      </c>
      <c r="M19" s="1" t="s">
        <v>95</v>
      </c>
    </row>
    <row r="20" spans="1:13" x14ac:dyDescent="0.2">
      <c r="A20" s="2" t="s">
        <v>98</v>
      </c>
      <c r="B20" s="1">
        <v>0</v>
      </c>
      <c r="C20" s="1">
        <v>0</v>
      </c>
      <c r="D20" s="1">
        <v>0</v>
      </c>
      <c r="E20" s="9">
        <v>0</v>
      </c>
      <c r="F20" s="1">
        <v>0</v>
      </c>
      <c r="G20" s="1">
        <v>0</v>
      </c>
      <c r="H20" s="9" t="s">
        <v>207</v>
      </c>
      <c r="I20" s="1">
        <v>0</v>
      </c>
      <c r="J20" s="1">
        <v>0</v>
      </c>
      <c r="K20" s="1">
        <v>0</v>
      </c>
      <c r="L20" s="2">
        <v>0</v>
      </c>
      <c r="M20" s="1" t="s">
        <v>97</v>
      </c>
    </row>
    <row r="21" spans="1:13" x14ac:dyDescent="0.2">
      <c r="A21" s="2" t="s">
        <v>100</v>
      </c>
      <c r="B21" s="9">
        <v>997308</v>
      </c>
      <c r="C21" s="9">
        <v>418409</v>
      </c>
      <c r="D21" s="1">
        <v>0</v>
      </c>
      <c r="E21" s="9">
        <v>3688485</v>
      </c>
      <c r="F21" s="1">
        <v>0</v>
      </c>
      <c r="G21" s="9">
        <v>467233</v>
      </c>
      <c r="H21" s="9" t="s">
        <v>207</v>
      </c>
      <c r="I21" s="1">
        <v>0</v>
      </c>
      <c r="J21" s="1">
        <v>0</v>
      </c>
      <c r="K21" s="1">
        <v>0</v>
      </c>
      <c r="L21" s="2">
        <v>0</v>
      </c>
      <c r="M21" s="1" t="s">
        <v>99</v>
      </c>
    </row>
    <row r="22" spans="1:13" x14ac:dyDescent="0.2">
      <c r="A22" s="2" t="s">
        <v>102</v>
      </c>
      <c r="B22" s="1">
        <v>0</v>
      </c>
      <c r="C22" s="1">
        <v>0</v>
      </c>
      <c r="D22" s="1">
        <v>0</v>
      </c>
      <c r="E22" s="1">
        <v>0</v>
      </c>
      <c r="F22" s="9">
        <v>2</v>
      </c>
      <c r="G22" s="1">
        <v>0</v>
      </c>
      <c r="H22" s="2" t="s">
        <v>207</v>
      </c>
      <c r="I22" s="1">
        <v>0</v>
      </c>
      <c r="J22" s="1">
        <v>0</v>
      </c>
      <c r="K22" s="1">
        <v>0</v>
      </c>
      <c r="L22" s="2">
        <v>0</v>
      </c>
      <c r="M22" s="1" t="s">
        <v>101</v>
      </c>
    </row>
    <row r="23" spans="1:13" x14ac:dyDescent="0.2">
      <c r="A23" s="5" t="s">
        <v>238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/>
      <c r="I23" s="5">
        <v>0</v>
      </c>
      <c r="J23" s="5">
        <v>0</v>
      </c>
      <c r="K23" s="5">
        <v>0</v>
      </c>
      <c r="L23" s="5">
        <v>0</v>
      </c>
      <c r="M23" s="5" t="s">
        <v>205</v>
      </c>
    </row>
    <row r="24" spans="1:13" x14ac:dyDescent="0.2">
      <c r="A24" s="5" t="s">
        <v>104</v>
      </c>
      <c r="B24" s="10">
        <v>216245</v>
      </c>
      <c r="C24" s="5">
        <v>0</v>
      </c>
      <c r="D24" s="5">
        <v>0</v>
      </c>
      <c r="E24" s="10">
        <v>4800875</v>
      </c>
      <c r="F24" s="5">
        <v>0</v>
      </c>
      <c r="G24" s="5">
        <v>0</v>
      </c>
      <c r="H24" s="10" t="s">
        <v>207</v>
      </c>
      <c r="I24" s="10">
        <v>0</v>
      </c>
      <c r="J24" s="5">
        <v>0</v>
      </c>
      <c r="K24" s="10">
        <v>3723016</v>
      </c>
      <c r="L24" s="10">
        <v>56902</v>
      </c>
      <c r="M24" s="5" t="s">
        <v>103</v>
      </c>
    </row>
    <row r="25" spans="1:13" x14ac:dyDescent="0.2">
      <c r="A25" s="5" t="s">
        <v>106</v>
      </c>
      <c r="B25" s="10">
        <v>2264202</v>
      </c>
      <c r="C25" s="5">
        <v>0</v>
      </c>
      <c r="D25" s="5">
        <v>0</v>
      </c>
      <c r="E25" s="10">
        <v>6752867</v>
      </c>
      <c r="F25" s="5">
        <v>0</v>
      </c>
      <c r="G25" s="5">
        <v>0</v>
      </c>
      <c r="H25" s="10" t="s">
        <v>207</v>
      </c>
      <c r="I25" s="5">
        <v>0</v>
      </c>
      <c r="J25" s="5">
        <v>0</v>
      </c>
      <c r="K25" s="5">
        <v>0</v>
      </c>
      <c r="L25" s="5">
        <v>147701</v>
      </c>
      <c r="M25" s="5" t="s">
        <v>105</v>
      </c>
    </row>
    <row r="26" spans="1:13" x14ac:dyDescent="0.2">
      <c r="A26" s="5" t="s">
        <v>108</v>
      </c>
      <c r="B26" s="10">
        <v>25899679</v>
      </c>
      <c r="C26" s="10">
        <v>61585701</v>
      </c>
      <c r="D26" s="10">
        <v>57846930</v>
      </c>
      <c r="E26" s="10">
        <v>168536970</v>
      </c>
      <c r="F26" s="10">
        <v>19444105</v>
      </c>
      <c r="G26" s="10">
        <v>57341898</v>
      </c>
      <c r="H26" s="10" t="s">
        <v>207</v>
      </c>
      <c r="I26" s="10">
        <v>11530052</v>
      </c>
      <c r="J26" s="10">
        <v>3623422</v>
      </c>
      <c r="K26" s="10">
        <v>4515895</v>
      </c>
      <c r="L26" s="10">
        <v>82945471</v>
      </c>
      <c r="M26" s="5" t="s">
        <v>107</v>
      </c>
    </row>
    <row r="27" spans="1:13" x14ac:dyDescent="0.2">
      <c r="A27" s="5" t="s">
        <v>110</v>
      </c>
      <c r="B27" s="10">
        <v>75422</v>
      </c>
      <c r="C27" s="10">
        <v>272389</v>
      </c>
      <c r="D27" s="10">
        <v>187228</v>
      </c>
      <c r="E27" s="10">
        <v>1737346</v>
      </c>
      <c r="F27" s="10">
        <v>64567</v>
      </c>
      <c r="G27" s="10">
        <v>112270</v>
      </c>
      <c r="H27" s="10" t="s">
        <v>207</v>
      </c>
      <c r="I27" s="10">
        <v>24780</v>
      </c>
      <c r="J27" s="5">
        <v>0</v>
      </c>
      <c r="K27" s="5">
        <v>0</v>
      </c>
      <c r="L27" s="5">
        <v>450209</v>
      </c>
      <c r="M27" s="5" t="s">
        <v>109</v>
      </c>
    </row>
    <row r="28" spans="1:13" x14ac:dyDescent="0.2">
      <c r="A28" s="5" t="s">
        <v>112</v>
      </c>
      <c r="B28" s="10">
        <v>373405</v>
      </c>
      <c r="C28" s="10">
        <v>475320</v>
      </c>
      <c r="D28" s="10">
        <v>894008</v>
      </c>
      <c r="E28" s="10">
        <v>1808460</v>
      </c>
      <c r="F28" s="10">
        <v>152270</v>
      </c>
      <c r="G28" s="10">
        <v>253081</v>
      </c>
      <c r="H28" s="10" t="s">
        <v>207</v>
      </c>
      <c r="I28" s="10">
        <v>116572</v>
      </c>
      <c r="J28" s="5">
        <v>0</v>
      </c>
      <c r="K28" s="5">
        <v>0</v>
      </c>
      <c r="L28" s="5">
        <v>3069094</v>
      </c>
      <c r="M28" s="5" t="s">
        <v>111</v>
      </c>
    </row>
    <row r="29" spans="1:13" x14ac:dyDescent="0.2">
      <c r="A29" s="5" t="s">
        <v>114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 t="s">
        <v>207</v>
      </c>
      <c r="I29" s="5">
        <v>0</v>
      </c>
      <c r="J29" s="10">
        <v>1250</v>
      </c>
      <c r="K29" s="5">
        <v>0</v>
      </c>
      <c r="L29" s="5">
        <v>0</v>
      </c>
      <c r="M29" s="5" t="s">
        <v>113</v>
      </c>
    </row>
    <row r="30" spans="1:13" x14ac:dyDescent="0.2">
      <c r="A30" s="5" t="s">
        <v>116</v>
      </c>
      <c r="B30" s="5">
        <v>0</v>
      </c>
      <c r="C30" s="10">
        <v>23299</v>
      </c>
      <c r="D30" s="5">
        <v>0</v>
      </c>
      <c r="E30" s="5">
        <v>0</v>
      </c>
      <c r="F30" s="5">
        <v>0</v>
      </c>
      <c r="G30" s="5">
        <v>0</v>
      </c>
      <c r="H30" s="5" t="s">
        <v>207</v>
      </c>
      <c r="I30" s="5">
        <v>0</v>
      </c>
      <c r="J30" s="5">
        <v>0</v>
      </c>
      <c r="K30" s="5">
        <v>0</v>
      </c>
      <c r="L30" s="5">
        <v>300875</v>
      </c>
      <c r="M30" s="5" t="s">
        <v>115</v>
      </c>
    </row>
    <row r="31" spans="1:13" x14ac:dyDescent="0.2">
      <c r="A31" s="5" t="s">
        <v>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 t="s">
        <v>207</v>
      </c>
      <c r="I31" s="10">
        <v>3947</v>
      </c>
      <c r="J31" s="5">
        <v>0</v>
      </c>
      <c r="K31" s="5">
        <v>0</v>
      </c>
      <c r="L31" s="5">
        <v>0</v>
      </c>
      <c r="M31" s="5" t="s">
        <v>117</v>
      </c>
    </row>
    <row r="32" spans="1:13" x14ac:dyDescent="0.2">
      <c r="A32" s="5" t="s">
        <v>120</v>
      </c>
      <c r="B32" s="10">
        <v>7013348</v>
      </c>
      <c r="C32" s="10">
        <v>1464819</v>
      </c>
      <c r="D32" s="10">
        <v>1019060</v>
      </c>
      <c r="E32" s="10">
        <v>35262610</v>
      </c>
      <c r="F32" s="10">
        <v>2425337</v>
      </c>
      <c r="G32" s="10">
        <v>1156905</v>
      </c>
      <c r="H32" s="10" t="s">
        <v>207</v>
      </c>
      <c r="I32" s="10">
        <v>204329</v>
      </c>
      <c r="J32" s="10">
        <v>18718</v>
      </c>
      <c r="K32" s="10">
        <v>5594275</v>
      </c>
      <c r="L32" s="10">
        <v>544610</v>
      </c>
      <c r="M32" s="5" t="s">
        <v>119</v>
      </c>
    </row>
    <row r="33" spans="1:13" x14ac:dyDescent="0.2">
      <c r="A33" s="5" t="s">
        <v>238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/>
      <c r="I33" s="5">
        <v>0</v>
      </c>
      <c r="J33" s="5">
        <v>0</v>
      </c>
      <c r="K33" s="5">
        <v>0</v>
      </c>
      <c r="L33" s="5">
        <v>0</v>
      </c>
      <c r="M33" s="5" t="s">
        <v>205</v>
      </c>
    </row>
    <row r="34" spans="1:13" x14ac:dyDescent="0.2">
      <c r="A34" s="2" t="s">
        <v>122</v>
      </c>
      <c r="B34" s="9">
        <v>270484</v>
      </c>
      <c r="C34" s="1">
        <v>0</v>
      </c>
      <c r="D34" s="9">
        <v>845753</v>
      </c>
      <c r="E34" s="9">
        <v>3180695</v>
      </c>
      <c r="F34" s="9">
        <v>279151</v>
      </c>
      <c r="G34" s="9">
        <v>284829</v>
      </c>
      <c r="H34" s="9" t="s">
        <v>207</v>
      </c>
      <c r="I34" s="9">
        <v>54046</v>
      </c>
      <c r="J34" s="9">
        <v>10197</v>
      </c>
      <c r="K34" s="9">
        <v>60416</v>
      </c>
      <c r="L34" s="9"/>
      <c r="M34" s="1" t="s">
        <v>121</v>
      </c>
    </row>
    <row r="35" spans="1:13" x14ac:dyDescent="0.2">
      <c r="A35" s="2" t="s">
        <v>239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2" t="s">
        <v>207</v>
      </c>
      <c r="I35" s="9">
        <v>0</v>
      </c>
      <c r="J35" s="9">
        <v>0</v>
      </c>
      <c r="K35" s="9">
        <v>0</v>
      </c>
      <c r="L35" s="9">
        <v>20997780</v>
      </c>
      <c r="M35" s="1" t="s">
        <v>206</v>
      </c>
    </row>
    <row r="36" spans="1:13" x14ac:dyDescent="0.2">
      <c r="A36" s="2" t="s">
        <v>124</v>
      </c>
      <c r="B36" s="9">
        <v>7732659</v>
      </c>
      <c r="C36" s="9">
        <v>2235827</v>
      </c>
      <c r="D36" s="9">
        <v>2946049</v>
      </c>
      <c r="E36" s="9">
        <v>41989111</v>
      </c>
      <c r="F36" s="9">
        <v>2921325</v>
      </c>
      <c r="G36" s="9">
        <v>1807085</v>
      </c>
      <c r="H36" s="9"/>
      <c r="I36" s="9">
        <v>403674</v>
      </c>
      <c r="J36" s="9">
        <v>30165</v>
      </c>
      <c r="K36" s="9">
        <v>5654691</v>
      </c>
      <c r="L36" s="9">
        <v>25362568</v>
      </c>
      <c r="M36" s="1" t="s">
        <v>123</v>
      </c>
    </row>
    <row r="37" spans="1:13" x14ac:dyDescent="0.2">
      <c r="A37" s="2" t="s">
        <v>126</v>
      </c>
      <c r="B37" s="9">
        <v>33632338</v>
      </c>
      <c r="C37" s="9">
        <v>63821528</v>
      </c>
      <c r="D37" s="9">
        <v>60792979</v>
      </c>
      <c r="E37" s="9">
        <v>210526081</v>
      </c>
      <c r="F37" s="9">
        <v>22365430</v>
      </c>
      <c r="G37" s="9">
        <v>59148983</v>
      </c>
      <c r="H37" s="9" t="s">
        <v>207</v>
      </c>
      <c r="I37" s="9">
        <v>11933726</v>
      </c>
      <c r="J37" s="9">
        <v>3653587</v>
      </c>
      <c r="K37" s="9">
        <v>10170586</v>
      </c>
      <c r="L37" s="9">
        <v>108308039</v>
      </c>
      <c r="M37" s="1" t="s">
        <v>125</v>
      </c>
    </row>
    <row r="38" spans="1:13" x14ac:dyDescent="0.2">
      <c r="A38" s="2" t="s">
        <v>128</v>
      </c>
      <c r="B38" s="9">
        <v>10000000</v>
      </c>
      <c r="C38" s="9">
        <v>32728881</v>
      </c>
      <c r="D38" s="9">
        <v>45000000</v>
      </c>
      <c r="E38" s="9">
        <v>145000000</v>
      </c>
      <c r="F38" s="9">
        <v>16000000</v>
      </c>
      <c r="G38" s="9">
        <v>43200000</v>
      </c>
      <c r="H38" s="9" t="s">
        <v>207</v>
      </c>
      <c r="I38" s="9">
        <v>11000000</v>
      </c>
      <c r="J38" s="9">
        <v>3182121</v>
      </c>
      <c r="K38" s="9">
        <v>7452202</v>
      </c>
      <c r="L38" s="9">
        <v>30500000</v>
      </c>
      <c r="M38" s="1" t="s">
        <v>127</v>
      </c>
    </row>
    <row r="39" spans="1:13" x14ac:dyDescent="0.2">
      <c r="A39" s="2" t="s">
        <v>130</v>
      </c>
      <c r="B39" s="9">
        <v>7246178</v>
      </c>
      <c r="C39" s="9">
        <v>7388937</v>
      </c>
      <c r="D39" s="9">
        <v>-1262914</v>
      </c>
      <c r="E39" s="9">
        <v>4769797</v>
      </c>
      <c r="F39" s="9">
        <v>1033781</v>
      </c>
      <c r="G39" s="9">
        <v>-2185639</v>
      </c>
      <c r="H39" s="9" t="s">
        <v>207</v>
      </c>
      <c r="I39" s="9">
        <v>-52812</v>
      </c>
      <c r="J39" s="9">
        <v>-13443</v>
      </c>
      <c r="K39" s="9">
        <v>-287849</v>
      </c>
      <c r="L39" s="9">
        <v>-25830509</v>
      </c>
      <c r="M39" s="1" t="s">
        <v>129</v>
      </c>
    </row>
    <row r="40" spans="1:13" x14ac:dyDescent="0.2">
      <c r="A40" s="2" t="s">
        <v>132</v>
      </c>
      <c r="B40" s="9">
        <v>505173</v>
      </c>
      <c r="C40" s="9">
        <v>3644693</v>
      </c>
      <c r="D40" s="9">
        <v>63624</v>
      </c>
      <c r="E40" s="9">
        <v>0</v>
      </c>
      <c r="F40" s="1">
        <v>0</v>
      </c>
      <c r="G40" s="1">
        <v>0</v>
      </c>
      <c r="H40" s="9" t="s">
        <v>207</v>
      </c>
      <c r="I40" s="1">
        <v>0</v>
      </c>
      <c r="J40" s="1">
        <v>0</v>
      </c>
      <c r="K40" s="9">
        <v>70026</v>
      </c>
      <c r="L40" s="9">
        <v>6288387</v>
      </c>
      <c r="M40" s="1" t="s">
        <v>131</v>
      </c>
    </row>
    <row r="41" spans="1:13" x14ac:dyDescent="0.2">
      <c r="A41" s="2" t="s">
        <v>134</v>
      </c>
      <c r="B41" s="1">
        <v>0</v>
      </c>
      <c r="C41" s="1">
        <v>0</v>
      </c>
      <c r="D41" s="1">
        <v>0</v>
      </c>
      <c r="E41" s="9">
        <v>0</v>
      </c>
      <c r="F41" s="1">
        <v>0</v>
      </c>
      <c r="G41" s="1">
        <v>0</v>
      </c>
      <c r="H41" s="9" t="s">
        <v>207</v>
      </c>
      <c r="I41" s="1">
        <v>0</v>
      </c>
      <c r="J41" s="1">
        <v>0</v>
      </c>
      <c r="K41" s="1">
        <v>0</v>
      </c>
      <c r="L41" s="2">
        <v>0</v>
      </c>
      <c r="M41" s="1" t="s">
        <v>133</v>
      </c>
    </row>
    <row r="42" spans="1:13" x14ac:dyDescent="0.2">
      <c r="A42" s="2" t="s">
        <v>136</v>
      </c>
      <c r="B42" s="1">
        <v>0</v>
      </c>
      <c r="C42" s="1">
        <v>0</v>
      </c>
      <c r="D42" s="1">
        <v>0</v>
      </c>
      <c r="E42" s="9">
        <v>0</v>
      </c>
      <c r="F42" s="1">
        <v>0</v>
      </c>
      <c r="G42" s="1">
        <v>0</v>
      </c>
      <c r="H42" s="9" t="s">
        <v>207</v>
      </c>
      <c r="I42" s="1">
        <v>0</v>
      </c>
      <c r="J42" s="1">
        <v>0</v>
      </c>
      <c r="K42" s="1">
        <v>0</v>
      </c>
      <c r="L42" s="2">
        <v>0</v>
      </c>
      <c r="M42" s="1" t="s">
        <v>135</v>
      </c>
    </row>
    <row r="43" spans="1:13" x14ac:dyDescent="0.2">
      <c r="A43" s="2" t="s">
        <v>138</v>
      </c>
      <c r="B43" s="1">
        <v>0</v>
      </c>
      <c r="C43" s="1">
        <v>0</v>
      </c>
      <c r="D43" s="1">
        <v>0</v>
      </c>
      <c r="E43" s="9">
        <v>0</v>
      </c>
      <c r="F43" s="1">
        <v>0</v>
      </c>
      <c r="G43" s="1">
        <v>0</v>
      </c>
      <c r="H43" s="9" t="s">
        <v>207</v>
      </c>
      <c r="I43" s="1">
        <v>0</v>
      </c>
      <c r="J43" s="1">
        <v>0</v>
      </c>
      <c r="K43" s="1">
        <v>0</v>
      </c>
      <c r="L43" s="2">
        <v>0</v>
      </c>
      <c r="M43" s="1" t="s">
        <v>137</v>
      </c>
    </row>
    <row r="44" spans="1:13" x14ac:dyDescent="0.2">
      <c r="A44" s="2" t="s">
        <v>140</v>
      </c>
      <c r="B44" s="9">
        <v>2569247</v>
      </c>
      <c r="C44" s="9">
        <v>8118170</v>
      </c>
      <c r="D44" s="9">
        <v>4689294</v>
      </c>
      <c r="E44" s="9">
        <v>850293</v>
      </c>
      <c r="F44" s="9">
        <v>3900839</v>
      </c>
      <c r="G44" s="9">
        <v>10800000</v>
      </c>
      <c r="H44" s="9" t="s">
        <v>207</v>
      </c>
      <c r="I44" s="9">
        <v>144727</v>
      </c>
      <c r="J44" s="9">
        <v>140622</v>
      </c>
      <c r="K44" s="9">
        <v>67144</v>
      </c>
      <c r="L44" s="9">
        <v>2436510</v>
      </c>
      <c r="M44" s="1" t="s">
        <v>139</v>
      </c>
    </row>
    <row r="45" spans="1:13" x14ac:dyDescent="0.2">
      <c r="A45" s="2" t="s">
        <v>142</v>
      </c>
      <c r="B45" s="9">
        <v>3800824</v>
      </c>
      <c r="C45" s="9">
        <v>4000000</v>
      </c>
      <c r="D45" s="1">
        <v>0</v>
      </c>
      <c r="E45" s="9">
        <v>0</v>
      </c>
      <c r="F45" s="9">
        <v>20692</v>
      </c>
      <c r="G45" s="1">
        <v>0</v>
      </c>
      <c r="H45" s="9" t="s">
        <v>207</v>
      </c>
      <c r="I45" s="1">
        <v>0</v>
      </c>
      <c r="J45" s="1">
        <v>0</v>
      </c>
      <c r="K45" s="9">
        <v>66440</v>
      </c>
      <c r="L45" s="9">
        <v>1527192</v>
      </c>
      <c r="M45" s="1" t="s">
        <v>141</v>
      </c>
    </row>
    <row r="46" spans="1:13" x14ac:dyDescent="0.2">
      <c r="A46" s="2" t="s">
        <v>144</v>
      </c>
      <c r="B46" s="1">
        <v>0</v>
      </c>
      <c r="C46" s="1">
        <v>0</v>
      </c>
      <c r="D46" s="1">
        <v>0</v>
      </c>
      <c r="E46" s="9">
        <v>0</v>
      </c>
      <c r="F46" s="1">
        <v>0</v>
      </c>
      <c r="G46" s="1">
        <v>0</v>
      </c>
      <c r="H46" s="9" t="s">
        <v>207</v>
      </c>
      <c r="I46" s="1">
        <v>0</v>
      </c>
      <c r="J46" s="1">
        <v>0</v>
      </c>
      <c r="K46" s="1">
        <v>0</v>
      </c>
      <c r="L46" s="2">
        <v>0</v>
      </c>
      <c r="M46" s="1" t="s">
        <v>143</v>
      </c>
    </row>
    <row r="47" spans="1:13" x14ac:dyDescent="0.2">
      <c r="A47" s="2" t="s">
        <v>146</v>
      </c>
      <c r="B47" s="1">
        <v>0</v>
      </c>
      <c r="C47" s="1">
        <v>0</v>
      </c>
      <c r="D47" s="1">
        <v>0</v>
      </c>
      <c r="E47" s="9">
        <v>0</v>
      </c>
      <c r="F47" s="1">
        <v>0</v>
      </c>
      <c r="G47" s="1">
        <v>0</v>
      </c>
      <c r="H47" s="9" t="s">
        <v>207</v>
      </c>
      <c r="I47" s="1">
        <v>0</v>
      </c>
      <c r="J47" s="1">
        <v>0</v>
      </c>
      <c r="K47" s="1">
        <v>0</v>
      </c>
      <c r="L47" s="2">
        <v>0</v>
      </c>
      <c r="M47" s="1" t="s">
        <v>145</v>
      </c>
    </row>
    <row r="48" spans="1:13" x14ac:dyDescent="0.2">
      <c r="A48" s="2" t="s">
        <v>148</v>
      </c>
      <c r="B48" s="9">
        <v>-30000</v>
      </c>
      <c r="C48" s="9">
        <v>-5902051</v>
      </c>
      <c r="D48" s="9">
        <v>-120234</v>
      </c>
      <c r="E48" s="9">
        <v>-1207032</v>
      </c>
      <c r="F48" s="1">
        <v>0</v>
      </c>
      <c r="G48" s="9">
        <v>-1406516</v>
      </c>
      <c r="H48" s="9" t="s">
        <v>207</v>
      </c>
      <c r="I48" s="1">
        <v>0</v>
      </c>
      <c r="J48" s="1">
        <v>0</v>
      </c>
      <c r="K48" s="1">
        <v>0</v>
      </c>
      <c r="L48" s="2">
        <v>195950</v>
      </c>
      <c r="M48" s="1" t="s">
        <v>147</v>
      </c>
    </row>
    <row r="49" spans="1:13" x14ac:dyDescent="0.2">
      <c r="A49" s="2" t="s">
        <v>150</v>
      </c>
      <c r="B49" s="1">
        <v>0</v>
      </c>
      <c r="C49" s="1">
        <v>0</v>
      </c>
      <c r="D49" s="1">
        <v>0</v>
      </c>
      <c r="E49" s="9">
        <v>0</v>
      </c>
      <c r="F49" s="1">
        <v>0</v>
      </c>
      <c r="G49" s="1">
        <v>0</v>
      </c>
      <c r="H49" s="9" t="s">
        <v>207</v>
      </c>
      <c r="I49" s="1">
        <v>0</v>
      </c>
      <c r="J49" s="1">
        <v>0</v>
      </c>
      <c r="K49" s="1">
        <v>0</v>
      </c>
      <c r="L49" s="2">
        <v>0</v>
      </c>
      <c r="M49" s="1" t="s">
        <v>149</v>
      </c>
    </row>
    <row r="50" spans="1:13" x14ac:dyDescent="0.2">
      <c r="A50" s="2" t="s">
        <v>152</v>
      </c>
      <c r="B50" s="1">
        <v>0</v>
      </c>
      <c r="C50" s="1">
        <v>0</v>
      </c>
      <c r="D50" s="1">
        <v>0</v>
      </c>
      <c r="E50" s="1">
        <v>0</v>
      </c>
      <c r="F50" s="9">
        <v>-17022</v>
      </c>
      <c r="G50" s="1">
        <v>0</v>
      </c>
      <c r="H50" s="2" t="s">
        <v>207</v>
      </c>
      <c r="I50" s="1">
        <v>0</v>
      </c>
      <c r="J50" s="1">
        <v>0</v>
      </c>
      <c r="K50" s="1">
        <v>0</v>
      </c>
      <c r="L50" s="2">
        <v>0</v>
      </c>
      <c r="M50" s="1" t="s">
        <v>151</v>
      </c>
    </row>
    <row r="51" spans="1:13" x14ac:dyDescent="0.2">
      <c r="A51" s="2" t="s">
        <v>154</v>
      </c>
      <c r="B51" s="1">
        <v>24091422</v>
      </c>
      <c r="C51" s="9">
        <v>49978630</v>
      </c>
      <c r="D51" s="9">
        <v>48369770</v>
      </c>
      <c r="E51" s="9">
        <v>149413058</v>
      </c>
      <c r="F51" s="9">
        <v>20938290</v>
      </c>
      <c r="G51" s="9">
        <v>50407845</v>
      </c>
      <c r="H51" s="9" t="s">
        <v>207</v>
      </c>
      <c r="I51" s="9">
        <v>11091915</v>
      </c>
      <c r="J51" s="9">
        <v>3309300</v>
      </c>
      <c r="K51" s="1">
        <v>7367963</v>
      </c>
      <c r="L51" s="9">
        <v>15117530</v>
      </c>
      <c r="M51" s="1" t="s">
        <v>153</v>
      </c>
    </row>
    <row r="52" spans="1:13" x14ac:dyDescent="0.2">
      <c r="A52" s="2" t="s">
        <v>156</v>
      </c>
      <c r="B52" s="1">
        <v>0</v>
      </c>
      <c r="C52" s="1">
        <v>0</v>
      </c>
      <c r="D52" s="1">
        <v>0</v>
      </c>
      <c r="E52" s="9">
        <v>18561988</v>
      </c>
      <c r="F52" s="1">
        <v>0</v>
      </c>
      <c r="G52" s="1">
        <v>0</v>
      </c>
      <c r="H52" s="9" t="s">
        <v>207</v>
      </c>
      <c r="I52" s="1">
        <v>0</v>
      </c>
      <c r="J52" s="1">
        <v>0</v>
      </c>
      <c r="K52" s="1">
        <v>0</v>
      </c>
      <c r="L52" s="2">
        <v>0</v>
      </c>
      <c r="M52" s="1" t="s">
        <v>155</v>
      </c>
    </row>
    <row r="53" spans="1:13" x14ac:dyDescent="0.2">
      <c r="A53" s="2" t="s">
        <v>158</v>
      </c>
      <c r="B53" s="9">
        <v>24091422</v>
      </c>
      <c r="C53" s="9">
        <v>49978630</v>
      </c>
      <c r="D53" s="9">
        <v>48369770</v>
      </c>
      <c r="E53" s="9">
        <v>167975046</v>
      </c>
      <c r="F53" s="9">
        <v>20938290</v>
      </c>
      <c r="G53" s="9">
        <v>50407845</v>
      </c>
      <c r="H53" s="9" t="s">
        <v>207</v>
      </c>
      <c r="I53" s="9">
        <v>11091915</v>
      </c>
      <c r="J53" s="9">
        <v>3309300</v>
      </c>
      <c r="K53" s="9">
        <v>7367963</v>
      </c>
      <c r="L53" s="9">
        <v>15117530</v>
      </c>
      <c r="M53" s="1" t="s">
        <v>157</v>
      </c>
    </row>
    <row r="54" spans="1:13" x14ac:dyDescent="0.2">
      <c r="A54" s="2" t="s">
        <v>160</v>
      </c>
      <c r="B54" s="1">
        <v>0</v>
      </c>
      <c r="C54" s="1">
        <v>0</v>
      </c>
      <c r="D54" s="1">
        <v>0</v>
      </c>
      <c r="E54" s="9">
        <v>0</v>
      </c>
      <c r="F54" s="1">
        <v>0</v>
      </c>
      <c r="G54" s="1">
        <v>0</v>
      </c>
      <c r="H54" s="9" t="s">
        <v>207</v>
      </c>
      <c r="I54" s="1">
        <v>0</v>
      </c>
      <c r="J54" s="1">
        <v>0</v>
      </c>
      <c r="K54" s="1">
        <v>0</v>
      </c>
      <c r="L54" s="2">
        <v>0</v>
      </c>
      <c r="M54" s="1" t="s">
        <v>159</v>
      </c>
    </row>
    <row r="55" spans="1:13" x14ac:dyDescent="0.2">
      <c r="A55" s="2" t="s">
        <v>162</v>
      </c>
      <c r="B55" s="9">
        <v>2305701</v>
      </c>
      <c r="C55" s="1">
        <v>0</v>
      </c>
      <c r="D55" s="9">
        <v>9244175</v>
      </c>
      <c r="E55" s="9">
        <v>13559851</v>
      </c>
      <c r="F55" s="9">
        <v>43955</v>
      </c>
      <c r="G55" s="9">
        <v>2129223</v>
      </c>
      <c r="H55" s="9" t="s">
        <v>207</v>
      </c>
      <c r="I55" s="9">
        <v>301442</v>
      </c>
      <c r="J55" s="1">
        <v>0</v>
      </c>
      <c r="K55" s="9">
        <v>2217169</v>
      </c>
      <c r="L55" s="9">
        <v>19765312</v>
      </c>
      <c r="M55" s="1" t="s">
        <v>161</v>
      </c>
    </row>
    <row r="56" spans="1:13" x14ac:dyDescent="0.2">
      <c r="A56" s="2" t="s">
        <v>164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2" t="s">
        <v>207</v>
      </c>
      <c r="I56" s="9">
        <v>0</v>
      </c>
      <c r="J56" s="9">
        <v>344287</v>
      </c>
      <c r="K56" s="9">
        <v>433475</v>
      </c>
      <c r="L56" s="9">
        <v>0</v>
      </c>
      <c r="M56" s="1" t="s">
        <v>163</v>
      </c>
    </row>
    <row r="57" spans="1:13" x14ac:dyDescent="0.2">
      <c r="A57" s="2" t="s">
        <v>166</v>
      </c>
      <c r="B57" s="1">
        <v>0</v>
      </c>
      <c r="C57" s="1">
        <v>0</v>
      </c>
      <c r="D57" s="1">
        <v>0</v>
      </c>
      <c r="E57" s="9">
        <v>0</v>
      </c>
      <c r="F57" s="1">
        <v>0</v>
      </c>
      <c r="G57" s="1">
        <v>0</v>
      </c>
      <c r="H57" s="9" t="s">
        <v>207</v>
      </c>
      <c r="I57" s="1">
        <v>0</v>
      </c>
      <c r="J57" s="1">
        <v>0</v>
      </c>
      <c r="K57" s="1">
        <v>0</v>
      </c>
      <c r="L57" s="2">
        <v>0</v>
      </c>
      <c r="M57" s="1" t="s">
        <v>165</v>
      </c>
    </row>
    <row r="58" spans="1:13" x14ac:dyDescent="0.2">
      <c r="A58" s="2" t="s">
        <v>168</v>
      </c>
      <c r="B58" s="9">
        <v>39325</v>
      </c>
      <c r="C58" s="9">
        <v>0</v>
      </c>
      <c r="D58" s="1">
        <v>0</v>
      </c>
      <c r="E58" s="9">
        <v>227259</v>
      </c>
      <c r="F58" s="1">
        <v>0</v>
      </c>
      <c r="G58" s="1">
        <v>0</v>
      </c>
      <c r="H58" s="9" t="s">
        <v>207</v>
      </c>
      <c r="I58" s="1">
        <v>0</v>
      </c>
      <c r="J58" s="1">
        <v>0</v>
      </c>
      <c r="K58" s="1">
        <v>0</v>
      </c>
      <c r="L58" s="2">
        <v>0</v>
      </c>
      <c r="M58" s="1" t="s">
        <v>167</v>
      </c>
    </row>
    <row r="59" spans="1:13" x14ac:dyDescent="0.2">
      <c r="A59" s="2" t="s">
        <v>170</v>
      </c>
      <c r="B59" s="1">
        <v>0</v>
      </c>
      <c r="C59" s="1">
        <v>0</v>
      </c>
      <c r="D59" s="1">
        <v>0</v>
      </c>
      <c r="E59" s="9">
        <v>4611616</v>
      </c>
      <c r="F59" s="1">
        <v>0</v>
      </c>
      <c r="G59" s="1">
        <v>0</v>
      </c>
      <c r="H59" s="9" t="s">
        <v>207</v>
      </c>
      <c r="I59" s="1">
        <v>0</v>
      </c>
      <c r="J59" s="1">
        <v>0</v>
      </c>
      <c r="K59" s="1">
        <v>0</v>
      </c>
      <c r="L59" s="2">
        <v>0</v>
      </c>
      <c r="M59" s="1" t="s">
        <v>169</v>
      </c>
    </row>
    <row r="60" spans="1:13" x14ac:dyDescent="0.2">
      <c r="A60" s="2" t="s">
        <v>172</v>
      </c>
      <c r="B60" s="9">
        <v>1802963</v>
      </c>
      <c r="C60" s="9">
        <v>8671639</v>
      </c>
      <c r="D60" s="1">
        <v>0</v>
      </c>
      <c r="E60" s="9">
        <v>0</v>
      </c>
      <c r="F60" s="1">
        <v>0</v>
      </c>
      <c r="G60" s="1">
        <v>0</v>
      </c>
      <c r="H60" s="9" t="s">
        <v>207</v>
      </c>
      <c r="I60" s="1">
        <v>0</v>
      </c>
      <c r="J60" s="1">
        <v>0</v>
      </c>
      <c r="K60" s="1">
        <v>0</v>
      </c>
      <c r="L60" s="2">
        <v>0</v>
      </c>
      <c r="M60" s="1" t="s">
        <v>171</v>
      </c>
    </row>
    <row r="61" spans="1:13" x14ac:dyDescent="0.2">
      <c r="A61" s="2" t="s">
        <v>174</v>
      </c>
      <c r="B61" s="9">
        <v>1145127</v>
      </c>
      <c r="C61" s="1">
        <v>0</v>
      </c>
      <c r="D61" s="1">
        <v>0</v>
      </c>
      <c r="E61" s="9">
        <v>6618204</v>
      </c>
      <c r="F61" s="1">
        <v>0</v>
      </c>
      <c r="G61" s="1">
        <v>0</v>
      </c>
      <c r="H61" s="9" t="s">
        <v>207</v>
      </c>
      <c r="I61" s="1">
        <v>0</v>
      </c>
      <c r="J61" s="1">
        <v>0</v>
      </c>
      <c r="K61" s="1">
        <v>0</v>
      </c>
      <c r="L61" s="2">
        <v>0</v>
      </c>
      <c r="M61" s="1" t="s">
        <v>173</v>
      </c>
    </row>
    <row r="62" spans="1:13" x14ac:dyDescent="0.2">
      <c r="A62" s="2" t="s">
        <v>176</v>
      </c>
      <c r="B62" s="9">
        <v>5293116</v>
      </c>
      <c r="C62" s="9">
        <v>8671639</v>
      </c>
      <c r="D62" s="9">
        <v>9244175</v>
      </c>
      <c r="E62" s="9">
        <v>25016930</v>
      </c>
      <c r="F62" s="9">
        <v>43955</v>
      </c>
      <c r="G62" s="9">
        <v>2129223</v>
      </c>
      <c r="H62" s="9" t="s">
        <v>207</v>
      </c>
      <c r="I62" s="9">
        <v>301442</v>
      </c>
      <c r="J62" s="9">
        <v>344287</v>
      </c>
      <c r="K62" s="9">
        <v>2650644</v>
      </c>
      <c r="L62" s="9">
        <v>19765312</v>
      </c>
      <c r="M62" s="1" t="s">
        <v>175</v>
      </c>
    </row>
    <row r="63" spans="1:13" x14ac:dyDescent="0.2">
      <c r="A63" s="2" t="s">
        <v>178</v>
      </c>
      <c r="B63" s="1">
        <v>0</v>
      </c>
      <c r="C63" s="1">
        <v>0</v>
      </c>
      <c r="D63" s="1">
        <v>0</v>
      </c>
      <c r="E63" s="9">
        <v>263923</v>
      </c>
      <c r="F63" s="1">
        <v>0</v>
      </c>
      <c r="G63" s="1">
        <v>0</v>
      </c>
      <c r="H63" s="9" t="s">
        <v>207</v>
      </c>
      <c r="I63" s="9">
        <v>22326</v>
      </c>
      <c r="J63" s="1">
        <v>0</v>
      </c>
      <c r="K63" s="9">
        <v>4177</v>
      </c>
      <c r="L63" s="9">
        <v>8822990</v>
      </c>
      <c r="M63" s="1" t="s">
        <v>177</v>
      </c>
    </row>
    <row r="64" spans="1:13" x14ac:dyDescent="0.2">
      <c r="A64" s="2" t="s">
        <v>180</v>
      </c>
      <c r="B64" s="9">
        <v>448962</v>
      </c>
      <c r="C64" s="9">
        <v>3388350</v>
      </c>
      <c r="D64" s="9">
        <v>879954</v>
      </c>
      <c r="E64" s="9">
        <v>2286007</v>
      </c>
      <c r="F64" s="9">
        <v>177780</v>
      </c>
      <c r="G64" s="9">
        <v>4905485</v>
      </c>
      <c r="H64" s="9" t="s">
        <v>207</v>
      </c>
      <c r="I64" s="9">
        <v>216508</v>
      </c>
      <c r="J64" s="1">
        <v>0</v>
      </c>
      <c r="K64" s="9">
        <v>0</v>
      </c>
      <c r="L64" s="38">
        <v>38906333</v>
      </c>
      <c r="M64" s="1" t="s">
        <v>179</v>
      </c>
    </row>
    <row r="65" spans="1:13" x14ac:dyDescent="0.2">
      <c r="A65" s="2" t="s">
        <v>182</v>
      </c>
      <c r="B65" s="9">
        <v>1320690</v>
      </c>
      <c r="C65" s="9">
        <v>622764</v>
      </c>
      <c r="D65" s="9">
        <v>1886442</v>
      </c>
      <c r="E65" s="9">
        <v>5462690</v>
      </c>
      <c r="F65" s="9">
        <v>291213</v>
      </c>
      <c r="G65" s="9">
        <v>1454410</v>
      </c>
      <c r="H65" s="9" t="s">
        <v>207</v>
      </c>
      <c r="I65" s="9">
        <v>189670</v>
      </c>
      <c r="J65" s="1">
        <v>0</v>
      </c>
      <c r="K65" s="9">
        <v>33943</v>
      </c>
      <c r="L65" s="9">
        <v>24518231</v>
      </c>
      <c r="M65" s="1" t="s">
        <v>181</v>
      </c>
    </row>
    <row r="66" spans="1:13" x14ac:dyDescent="0.2">
      <c r="A66" s="2" t="s">
        <v>184</v>
      </c>
      <c r="B66" s="9">
        <v>127887</v>
      </c>
      <c r="C66" s="1">
        <v>0</v>
      </c>
      <c r="D66" s="9">
        <v>150895</v>
      </c>
      <c r="E66" s="9">
        <v>0</v>
      </c>
      <c r="F66" s="1">
        <v>0</v>
      </c>
      <c r="G66" s="1">
        <v>0</v>
      </c>
      <c r="H66" s="9" t="s">
        <v>207</v>
      </c>
      <c r="I66" s="1">
        <v>0</v>
      </c>
      <c r="J66" s="1">
        <v>0</v>
      </c>
      <c r="K66" s="9">
        <v>90482</v>
      </c>
      <c r="L66" s="9">
        <v>716014</v>
      </c>
      <c r="M66" s="1" t="s">
        <v>183</v>
      </c>
    </row>
    <row r="67" spans="1:13" x14ac:dyDescent="0.2">
      <c r="A67" s="2" t="s">
        <v>186</v>
      </c>
      <c r="B67" s="1">
        <v>0</v>
      </c>
      <c r="C67" s="1">
        <v>0</v>
      </c>
      <c r="D67" s="1">
        <v>0</v>
      </c>
      <c r="E67" s="9">
        <v>0</v>
      </c>
      <c r="F67" s="1">
        <v>0</v>
      </c>
      <c r="G67" s="1">
        <v>0</v>
      </c>
      <c r="H67" s="9" t="s">
        <v>207</v>
      </c>
      <c r="I67" s="1">
        <v>0</v>
      </c>
      <c r="J67" s="1">
        <v>0</v>
      </c>
      <c r="K67" s="1">
        <v>0</v>
      </c>
      <c r="L67" s="2">
        <v>0</v>
      </c>
      <c r="M67" s="1" t="s">
        <v>185</v>
      </c>
    </row>
    <row r="68" spans="1:13" x14ac:dyDescent="0.2">
      <c r="A68" s="2" t="s">
        <v>188</v>
      </c>
      <c r="B68" s="1">
        <v>0</v>
      </c>
      <c r="C68" s="1">
        <v>0</v>
      </c>
      <c r="D68" s="1">
        <v>0</v>
      </c>
      <c r="E68" s="9">
        <v>1377789</v>
      </c>
      <c r="F68" s="1">
        <v>0</v>
      </c>
      <c r="G68" s="1">
        <v>0</v>
      </c>
      <c r="H68" s="9" t="s">
        <v>207</v>
      </c>
      <c r="I68" s="1">
        <v>0</v>
      </c>
      <c r="J68" s="1">
        <v>0</v>
      </c>
      <c r="K68" s="1">
        <v>0</v>
      </c>
      <c r="L68" s="2">
        <v>191700</v>
      </c>
      <c r="M68" s="1" t="s">
        <v>187</v>
      </c>
    </row>
    <row r="69" spans="1:13" x14ac:dyDescent="0.2">
      <c r="A69" s="2" t="s">
        <v>190</v>
      </c>
      <c r="B69" s="9">
        <v>454789</v>
      </c>
      <c r="C69" s="1">
        <v>0</v>
      </c>
      <c r="D69" s="1">
        <v>0</v>
      </c>
      <c r="E69" s="9">
        <v>0</v>
      </c>
      <c r="F69" s="9">
        <v>0</v>
      </c>
      <c r="G69" s="1">
        <v>0</v>
      </c>
      <c r="H69" s="9" t="s">
        <v>207</v>
      </c>
      <c r="I69" s="1">
        <v>0</v>
      </c>
      <c r="J69" s="1">
        <v>0</v>
      </c>
      <c r="K69" s="1">
        <v>0</v>
      </c>
      <c r="L69" s="2">
        <v>0</v>
      </c>
      <c r="M69" s="1" t="s">
        <v>189</v>
      </c>
    </row>
    <row r="70" spans="1:13" x14ac:dyDescent="0.2">
      <c r="A70" s="2" t="s">
        <v>192</v>
      </c>
      <c r="B70" s="9">
        <v>0</v>
      </c>
      <c r="C70" s="1">
        <v>0</v>
      </c>
      <c r="D70" s="9">
        <v>261743</v>
      </c>
      <c r="E70" s="9">
        <v>231033</v>
      </c>
      <c r="F70" s="9">
        <v>237146</v>
      </c>
      <c r="G70" s="9">
        <v>0</v>
      </c>
      <c r="H70" s="9" t="s">
        <v>207</v>
      </c>
      <c r="I70" s="9">
        <v>31443</v>
      </c>
      <c r="J70" s="1">
        <v>0</v>
      </c>
      <c r="K70" s="1">
        <v>0</v>
      </c>
      <c r="L70" s="2">
        <v>269929</v>
      </c>
      <c r="M70" s="1" t="s">
        <v>191</v>
      </c>
    </row>
    <row r="71" spans="1:13" x14ac:dyDescent="0.2">
      <c r="A71" s="2" t="s">
        <v>194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2" t="s">
        <v>207</v>
      </c>
      <c r="I71" s="9">
        <v>22207</v>
      </c>
      <c r="J71" s="1">
        <v>0</v>
      </c>
      <c r="K71" s="1">
        <v>0</v>
      </c>
      <c r="L71" s="2">
        <v>0</v>
      </c>
      <c r="M71" s="1" t="s">
        <v>193</v>
      </c>
    </row>
    <row r="72" spans="1:13" x14ac:dyDescent="0.2">
      <c r="A72" s="2" t="s">
        <v>196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2" t="s">
        <v>207</v>
      </c>
      <c r="I72" s="9">
        <v>15045</v>
      </c>
      <c r="J72" s="1">
        <v>0</v>
      </c>
      <c r="K72" s="1">
        <v>0</v>
      </c>
      <c r="L72" s="2">
        <v>0</v>
      </c>
      <c r="M72" s="1" t="s">
        <v>195</v>
      </c>
    </row>
    <row r="73" spans="1:13" x14ac:dyDescent="0.2">
      <c r="A73" s="2" t="s">
        <v>198</v>
      </c>
      <c r="B73" s="9">
        <v>1895472</v>
      </c>
      <c r="C73" s="9">
        <v>1160145</v>
      </c>
      <c r="D73" s="1">
        <v>0</v>
      </c>
      <c r="E73" s="9">
        <v>7912663</v>
      </c>
      <c r="F73" s="9">
        <v>677046</v>
      </c>
      <c r="G73" s="9">
        <v>252020</v>
      </c>
      <c r="H73" s="9" t="s">
        <v>207</v>
      </c>
      <c r="I73" s="9">
        <v>43170</v>
      </c>
      <c r="J73" s="1">
        <v>0</v>
      </c>
      <c r="K73" s="9">
        <v>23377</v>
      </c>
      <c r="L73" s="9">
        <v>0</v>
      </c>
      <c r="M73" s="1" t="s">
        <v>197</v>
      </c>
    </row>
    <row r="74" spans="1:13" x14ac:dyDescent="0.2">
      <c r="A74" s="2" t="s">
        <v>200</v>
      </c>
      <c r="B74" s="9">
        <v>4247800</v>
      </c>
      <c r="C74" s="9">
        <v>5171259</v>
      </c>
      <c r="D74" s="9">
        <v>3179034</v>
      </c>
      <c r="E74" s="9">
        <v>17534105</v>
      </c>
      <c r="F74" s="9">
        <v>1383185</v>
      </c>
      <c r="G74" s="9">
        <v>6611915</v>
      </c>
      <c r="H74" s="9" t="s">
        <v>207</v>
      </c>
      <c r="I74" s="9">
        <v>540369</v>
      </c>
      <c r="J74" s="1">
        <v>0</v>
      </c>
      <c r="K74" s="9">
        <v>151979</v>
      </c>
      <c r="L74" s="9">
        <v>73425197</v>
      </c>
      <c r="M74" s="1" t="s">
        <v>199</v>
      </c>
    </row>
    <row r="75" spans="1:13" x14ac:dyDescent="0.2">
      <c r="A75" s="2" t="s">
        <v>202</v>
      </c>
      <c r="B75" s="9">
        <v>9540916</v>
      </c>
      <c r="C75" s="9">
        <v>13842898</v>
      </c>
      <c r="D75" s="9">
        <v>12423209</v>
      </c>
      <c r="E75" s="9">
        <v>42551035</v>
      </c>
      <c r="F75" s="9">
        <v>1427140</v>
      </c>
      <c r="G75" s="9">
        <v>8741138</v>
      </c>
      <c r="H75" s="9" t="s">
        <v>207</v>
      </c>
      <c r="I75" s="9">
        <v>841811</v>
      </c>
      <c r="J75" s="9">
        <v>344287</v>
      </c>
      <c r="K75" s="9">
        <v>2802623</v>
      </c>
      <c r="L75" s="9">
        <v>93190509</v>
      </c>
      <c r="M75" s="1" t="s">
        <v>201</v>
      </c>
    </row>
    <row r="76" spans="1:13" x14ac:dyDescent="0.2">
      <c r="A76" s="2" t="s">
        <v>204</v>
      </c>
      <c r="B76" s="9">
        <v>33632338</v>
      </c>
      <c r="C76" s="9">
        <v>63821528</v>
      </c>
      <c r="D76" s="9">
        <v>60792979</v>
      </c>
      <c r="E76" s="9">
        <v>210526081</v>
      </c>
      <c r="F76" s="9">
        <v>22365430</v>
      </c>
      <c r="G76" s="9">
        <v>59148983</v>
      </c>
      <c r="H76" s="9" t="s">
        <v>207</v>
      </c>
      <c r="I76" s="9">
        <v>11933726</v>
      </c>
      <c r="J76" s="9">
        <v>3653587</v>
      </c>
      <c r="K76" s="9">
        <v>10170586</v>
      </c>
      <c r="L76" s="9">
        <v>108308039</v>
      </c>
      <c r="M76" s="1" t="s">
        <v>203</v>
      </c>
    </row>
    <row r="77" spans="1:13" x14ac:dyDescent="0.2">
      <c r="A77" t="s">
        <v>207</v>
      </c>
      <c r="M77" t="s">
        <v>207</v>
      </c>
    </row>
    <row r="78" spans="1:13" x14ac:dyDescent="0.2">
      <c r="A78" s="11" t="s">
        <v>19</v>
      </c>
      <c r="M78" s="11" t="s">
        <v>22</v>
      </c>
    </row>
    <row r="79" spans="1:13" x14ac:dyDescent="0.2">
      <c r="A79" s="2" t="s">
        <v>240</v>
      </c>
      <c r="B79" s="9">
        <v>15132567</v>
      </c>
      <c r="C79" s="9">
        <v>9880409</v>
      </c>
      <c r="D79" s="9">
        <v>17472858</v>
      </c>
      <c r="E79" s="9">
        <v>71893217</v>
      </c>
      <c r="F79" s="9">
        <v>7629372</v>
      </c>
      <c r="G79" s="9">
        <v>10522791</v>
      </c>
      <c r="H79" s="9" t="s">
        <v>207</v>
      </c>
      <c r="I79" s="9">
        <v>1981744</v>
      </c>
      <c r="J79" s="9">
        <v>0</v>
      </c>
      <c r="K79" s="9">
        <v>0</v>
      </c>
      <c r="L79" s="9">
        <v>12887360</v>
      </c>
      <c r="M79" s="1" t="s">
        <v>208</v>
      </c>
    </row>
    <row r="80" spans="1:13" x14ac:dyDescent="0.2">
      <c r="A80" s="2" t="s">
        <v>241</v>
      </c>
      <c r="B80" s="9">
        <v>12091171</v>
      </c>
      <c r="C80" s="9">
        <v>7321037</v>
      </c>
      <c r="D80" s="9">
        <v>10387962</v>
      </c>
      <c r="E80" s="9">
        <v>54806076</v>
      </c>
      <c r="F80" s="9">
        <v>2515136</v>
      </c>
      <c r="G80" s="9">
        <v>7752351</v>
      </c>
      <c r="H80" s="9" t="s">
        <v>207</v>
      </c>
      <c r="I80" s="9">
        <v>1086118</v>
      </c>
      <c r="J80" s="9">
        <v>0</v>
      </c>
      <c r="K80" s="9">
        <v>0</v>
      </c>
      <c r="L80" s="9">
        <v>10667129</v>
      </c>
      <c r="M80" s="1" t="s">
        <v>209</v>
      </c>
    </row>
    <row r="81" spans="1:13" x14ac:dyDescent="0.2">
      <c r="A81" s="2" t="s">
        <v>242</v>
      </c>
      <c r="B81" s="9">
        <v>3041396</v>
      </c>
      <c r="C81" s="9">
        <v>2559372</v>
      </c>
      <c r="D81" s="9">
        <v>7084896</v>
      </c>
      <c r="E81" s="9">
        <v>17087141</v>
      </c>
      <c r="F81" s="9">
        <v>5114236</v>
      </c>
      <c r="G81" s="9">
        <v>2770440</v>
      </c>
      <c r="H81" s="9" t="s">
        <v>207</v>
      </c>
      <c r="I81" s="9">
        <v>895626</v>
      </c>
      <c r="J81" s="9">
        <v>0</v>
      </c>
      <c r="K81" s="9">
        <v>0</v>
      </c>
      <c r="L81" s="9">
        <v>2220231</v>
      </c>
      <c r="M81" s="1" t="s">
        <v>210</v>
      </c>
    </row>
    <row r="82" spans="1:13" x14ac:dyDescent="0.2">
      <c r="A82" s="2" t="s">
        <v>243</v>
      </c>
      <c r="B82" s="9">
        <v>2565082</v>
      </c>
      <c r="C82" s="9">
        <v>1851196</v>
      </c>
      <c r="D82" s="9">
        <v>5377373</v>
      </c>
      <c r="E82" s="9">
        <v>11246263</v>
      </c>
      <c r="F82" s="9">
        <v>3212947</v>
      </c>
      <c r="G82" s="9">
        <v>2313303</v>
      </c>
      <c r="H82" s="9" t="s">
        <v>207</v>
      </c>
      <c r="I82" s="9">
        <v>860401</v>
      </c>
      <c r="J82" s="9">
        <v>17972</v>
      </c>
      <c r="K82" s="9">
        <v>18901</v>
      </c>
      <c r="L82" s="9">
        <v>1762917</v>
      </c>
      <c r="M82" s="1" t="s">
        <v>211</v>
      </c>
    </row>
    <row r="83" spans="1:13" x14ac:dyDescent="0.2">
      <c r="A83" s="2" t="s">
        <v>244</v>
      </c>
      <c r="B83" s="1">
        <v>0</v>
      </c>
      <c r="C83" s="1">
        <v>0</v>
      </c>
      <c r="D83" s="1">
        <v>0</v>
      </c>
      <c r="E83" s="1">
        <v>0</v>
      </c>
      <c r="F83" s="9">
        <v>341543</v>
      </c>
      <c r="G83" s="1">
        <v>0</v>
      </c>
      <c r="H83" s="2" t="s">
        <v>207</v>
      </c>
      <c r="I83" s="1">
        <v>0</v>
      </c>
      <c r="J83" s="1">
        <v>0</v>
      </c>
      <c r="K83" s="1">
        <v>0</v>
      </c>
      <c r="L83" s="2">
        <v>0</v>
      </c>
      <c r="M83" s="1" t="s">
        <v>212</v>
      </c>
    </row>
    <row r="84" spans="1:13" x14ac:dyDescent="0.2">
      <c r="A84" s="2" t="s">
        <v>245</v>
      </c>
      <c r="B84" s="1">
        <v>0</v>
      </c>
      <c r="C84" s="1">
        <v>0</v>
      </c>
      <c r="D84" s="1">
        <v>0</v>
      </c>
      <c r="E84" s="9">
        <v>0</v>
      </c>
      <c r="F84" s="1">
        <v>0</v>
      </c>
      <c r="G84" s="1">
        <v>0</v>
      </c>
      <c r="H84" s="9" t="s">
        <v>207</v>
      </c>
      <c r="I84" s="1">
        <v>0</v>
      </c>
      <c r="J84" s="1">
        <v>0</v>
      </c>
      <c r="K84" s="1">
        <v>0</v>
      </c>
      <c r="L84" s="2">
        <v>0</v>
      </c>
      <c r="M84" s="1" t="s">
        <v>213</v>
      </c>
    </row>
    <row r="85" spans="1:13" x14ac:dyDescent="0.2">
      <c r="A85" s="2" t="s">
        <v>246</v>
      </c>
      <c r="B85" s="1">
        <v>0</v>
      </c>
      <c r="C85" s="1">
        <v>0</v>
      </c>
      <c r="D85" s="1">
        <v>0</v>
      </c>
      <c r="E85" s="9">
        <v>0</v>
      </c>
      <c r="F85" s="9">
        <v>305567</v>
      </c>
      <c r="G85" s="1">
        <v>0</v>
      </c>
      <c r="H85" s="9" t="s">
        <v>207</v>
      </c>
      <c r="I85" s="1">
        <v>0</v>
      </c>
      <c r="J85" s="1">
        <v>0</v>
      </c>
      <c r="K85" s="1">
        <v>0</v>
      </c>
      <c r="L85" s="2">
        <v>0</v>
      </c>
      <c r="M85" s="1" t="s">
        <v>214</v>
      </c>
    </row>
    <row r="86" spans="1:13" x14ac:dyDescent="0.2">
      <c r="A86" s="2" t="s">
        <v>247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9">
        <v>0</v>
      </c>
      <c r="H86" s="2" t="s">
        <v>207</v>
      </c>
      <c r="I86" s="9">
        <v>0</v>
      </c>
      <c r="J86" s="1">
        <v>0</v>
      </c>
      <c r="K86" s="1">
        <v>0</v>
      </c>
      <c r="L86" s="2">
        <v>0</v>
      </c>
      <c r="M86" s="1" t="s">
        <v>215</v>
      </c>
    </row>
    <row r="87" spans="1:13" x14ac:dyDescent="0.2">
      <c r="A87" s="2" t="s">
        <v>248</v>
      </c>
      <c r="B87" s="9">
        <v>476314</v>
      </c>
      <c r="C87" s="9">
        <v>708176</v>
      </c>
      <c r="D87" s="9">
        <v>1707523</v>
      </c>
      <c r="E87" s="9">
        <v>5840878</v>
      </c>
      <c r="F87" s="9">
        <v>1254179</v>
      </c>
      <c r="G87" s="9">
        <v>457137</v>
      </c>
      <c r="H87" s="9" t="s">
        <v>207</v>
      </c>
      <c r="I87" s="9">
        <v>35225</v>
      </c>
      <c r="J87" s="9">
        <v>-17972</v>
      </c>
      <c r="K87" s="9">
        <v>-18901</v>
      </c>
      <c r="L87" s="9">
        <v>457314</v>
      </c>
      <c r="M87" s="1" t="s">
        <v>216</v>
      </c>
    </row>
    <row r="88" spans="1:13" x14ac:dyDescent="0.2">
      <c r="A88" s="2" t="s">
        <v>249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2" t="s">
        <v>207</v>
      </c>
      <c r="I88" s="1">
        <v>0</v>
      </c>
      <c r="J88" s="9">
        <v>0</v>
      </c>
      <c r="K88" s="9">
        <v>500</v>
      </c>
      <c r="L88" s="9">
        <v>1688241</v>
      </c>
      <c r="M88" s="1" t="s">
        <v>217</v>
      </c>
    </row>
    <row r="89" spans="1:13" x14ac:dyDescent="0.2">
      <c r="A89" s="2" t="s">
        <v>250</v>
      </c>
      <c r="B89" s="9">
        <v>117111</v>
      </c>
      <c r="C89" s="9">
        <v>13990</v>
      </c>
      <c r="D89" s="9">
        <v>120681</v>
      </c>
      <c r="E89" s="9">
        <v>979870</v>
      </c>
      <c r="F89" s="9">
        <v>42695</v>
      </c>
      <c r="G89" s="1">
        <v>0</v>
      </c>
      <c r="H89" s="9" t="s">
        <v>207</v>
      </c>
      <c r="I89" s="9">
        <v>222111</v>
      </c>
      <c r="J89" s="9">
        <v>5029</v>
      </c>
      <c r="K89" s="9">
        <v>500</v>
      </c>
      <c r="L89" s="9">
        <v>0</v>
      </c>
      <c r="M89" s="1" t="s">
        <v>218</v>
      </c>
    </row>
    <row r="90" spans="1:13" x14ac:dyDescent="0.2">
      <c r="A90" s="2" t="s">
        <v>251</v>
      </c>
      <c r="B90" s="1">
        <v>0</v>
      </c>
      <c r="C90" s="1">
        <v>0</v>
      </c>
      <c r="D90" s="9">
        <v>835295</v>
      </c>
      <c r="E90" s="9">
        <v>112717</v>
      </c>
      <c r="F90" s="1">
        <v>0</v>
      </c>
      <c r="G90" s="1">
        <v>0</v>
      </c>
      <c r="H90" s="9" t="s">
        <v>207</v>
      </c>
      <c r="I90" s="1">
        <v>0</v>
      </c>
      <c r="J90" s="1">
        <v>0</v>
      </c>
      <c r="K90" s="1">
        <v>0</v>
      </c>
      <c r="L90" s="2">
        <v>1512888</v>
      </c>
      <c r="M90" s="1" t="s">
        <v>219</v>
      </c>
    </row>
    <row r="91" spans="1:13" ht="25.5" x14ac:dyDescent="0.2">
      <c r="A91" s="12" t="s">
        <v>252</v>
      </c>
      <c r="B91" s="1">
        <v>0</v>
      </c>
      <c r="C91" s="9">
        <v>-25630</v>
      </c>
      <c r="D91" s="1">
        <v>0</v>
      </c>
      <c r="E91" s="9">
        <v>0</v>
      </c>
      <c r="F91" s="1">
        <v>0</v>
      </c>
      <c r="G91" s="1">
        <v>0</v>
      </c>
      <c r="H91" s="9" t="s">
        <v>207</v>
      </c>
      <c r="I91" s="1">
        <v>0</v>
      </c>
      <c r="J91" s="9">
        <v>-500</v>
      </c>
      <c r="K91" s="1">
        <v>0</v>
      </c>
      <c r="L91" s="2">
        <v>0</v>
      </c>
      <c r="M91" s="1" t="s">
        <v>220</v>
      </c>
    </row>
    <row r="92" spans="1:13" ht="25.5" x14ac:dyDescent="0.2">
      <c r="A92" s="12" t="s">
        <v>253</v>
      </c>
      <c r="B92" s="1">
        <v>0</v>
      </c>
      <c r="C92" s="9">
        <v>862857</v>
      </c>
      <c r="D92" s="1">
        <v>0</v>
      </c>
      <c r="E92" s="1">
        <v>0</v>
      </c>
      <c r="F92" s="1">
        <v>0</v>
      </c>
      <c r="G92" s="9">
        <v>74951</v>
      </c>
      <c r="H92" s="2" t="s">
        <v>207</v>
      </c>
      <c r="I92" s="1">
        <v>0</v>
      </c>
      <c r="J92" s="1">
        <v>0</v>
      </c>
      <c r="K92" s="1">
        <v>0</v>
      </c>
      <c r="L92" s="2">
        <v>0</v>
      </c>
      <c r="M92" s="1" t="s">
        <v>221</v>
      </c>
    </row>
    <row r="93" spans="1:13" x14ac:dyDescent="0.2">
      <c r="A93" s="2" t="s">
        <v>254</v>
      </c>
      <c r="B93" s="9">
        <v>228369</v>
      </c>
      <c r="C93" s="9">
        <v>7174</v>
      </c>
      <c r="D93" s="1">
        <v>0</v>
      </c>
      <c r="E93" s="9">
        <v>917617</v>
      </c>
      <c r="F93" s="9">
        <v>100524</v>
      </c>
      <c r="G93" s="9">
        <v>0</v>
      </c>
      <c r="H93" s="9" t="s">
        <v>207</v>
      </c>
      <c r="I93" s="1">
        <v>0</v>
      </c>
      <c r="J93" s="1">
        <v>0</v>
      </c>
      <c r="K93" s="9">
        <v>108636</v>
      </c>
      <c r="L93" s="9">
        <v>0</v>
      </c>
      <c r="M93" s="1" t="s">
        <v>222</v>
      </c>
    </row>
    <row r="94" spans="1:13" x14ac:dyDescent="0.2">
      <c r="A94" s="2" t="s">
        <v>255</v>
      </c>
      <c r="B94" s="9">
        <v>268050</v>
      </c>
      <c r="C94" s="9">
        <v>648244</v>
      </c>
      <c r="D94" s="9">
        <v>438017</v>
      </c>
      <c r="E94" s="9">
        <v>1045010</v>
      </c>
      <c r="F94" s="1">
        <v>0</v>
      </c>
      <c r="G94" s="1">
        <v>0</v>
      </c>
      <c r="H94" s="9" t="s">
        <v>207</v>
      </c>
      <c r="I94" s="9">
        <v>53618</v>
      </c>
      <c r="J94" s="1">
        <v>0</v>
      </c>
      <c r="K94" s="9">
        <v>87400</v>
      </c>
      <c r="L94" s="9">
        <v>3732430</v>
      </c>
      <c r="M94" s="1" t="s">
        <v>223</v>
      </c>
    </row>
    <row r="95" spans="1:13" x14ac:dyDescent="0.2">
      <c r="A95" s="2" t="s">
        <v>256</v>
      </c>
      <c r="B95" s="1">
        <v>0</v>
      </c>
      <c r="C95" s="1">
        <v>0</v>
      </c>
      <c r="D95" s="1">
        <v>0</v>
      </c>
      <c r="E95" s="9">
        <v>0</v>
      </c>
      <c r="F95" s="1">
        <v>0</v>
      </c>
      <c r="G95" s="1">
        <v>0</v>
      </c>
      <c r="H95" s="9" t="s">
        <v>207</v>
      </c>
      <c r="I95" s="1">
        <v>0</v>
      </c>
      <c r="J95" s="1">
        <v>0</v>
      </c>
      <c r="K95" s="1">
        <v>0</v>
      </c>
      <c r="L95" s="2">
        <v>0</v>
      </c>
      <c r="M95" s="1" t="s">
        <v>224</v>
      </c>
    </row>
    <row r="96" spans="1:13" x14ac:dyDescent="0.2">
      <c r="A96" s="2" t="s">
        <v>257</v>
      </c>
      <c r="B96" s="9">
        <v>553744</v>
      </c>
      <c r="C96" s="9">
        <v>918323</v>
      </c>
      <c r="D96" s="9">
        <v>554892</v>
      </c>
      <c r="E96" s="9">
        <v>6580638</v>
      </c>
      <c r="F96" s="9">
        <v>1397398</v>
      </c>
      <c r="G96" s="9">
        <v>532088</v>
      </c>
      <c r="H96" s="9" t="s">
        <v>207</v>
      </c>
      <c r="I96" s="9">
        <v>203718</v>
      </c>
      <c r="J96" s="9">
        <v>-13443</v>
      </c>
      <c r="K96" s="9">
        <v>2335</v>
      </c>
      <c r="L96" s="9">
        <v>-6476245</v>
      </c>
      <c r="M96" s="1" t="s">
        <v>225</v>
      </c>
    </row>
    <row r="97" spans="1:13" x14ac:dyDescent="0.2">
      <c r="A97" s="2" t="s">
        <v>258</v>
      </c>
      <c r="B97" s="9">
        <v>114671</v>
      </c>
      <c r="C97" s="9">
        <v>35056</v>
      </c>
      <c r="D97" s="9">
        <v>110977</v>
      </c>
      <c r="E97" s="9">
        <v>862531</v>
      </c>
      <c r="F97" s="9">
        <v>296151</v>
      </c>
      <c r="G97" s="9">
        <v>132805</v>
      </c>
      <c r="H97" s="9" t="s">
        <v>207</v>
      </c>
      <c r="I97" s="9">
        <v>33015</v>
      </c>
      <c r="J97" s="1">
        <v>0</v>
      </c>
      <c r="K97" s="1">
        <v>0</v>
      </c>
      <c r="L97" s="2">
        <v>84935</v>
      </c>
      <c r="M97" s="1" t="s">
        <v>226</v>
      </c>
    </row>
    <row r="98" spans="1:13" x14ac:dyDescent="0.2">
      <c r="A98" s="2" t="s">
        <v>259</v>
      </c>
      <c r="B98" s="9">
        <v>439073</v>
      </c>
      <c r="C98" s="9">
        <v>883267</v>
      </c>
      <c r="D98" s="9">
        <v>443915</v>
      </c>
      <c r="E98" s="9">
        <v>5718107</v>
      </c>
      <c r="F98" s="9">
        <v>1101247</v>
      </c>
      <c r="G98" s="9">
        <v>399283</v>
      </c>
      <c r="H98" s="9" t="s">
        <v>207</v>
      </c>
      <c r="I98" s="9">
        <v>170703</v>
      </c>
      <c r="J98" s="9">
        <v>-13443</v>
      </c>
      <c r="K98" s="9">
        <v>2335</v>
      </c>
      <c r="L98" s="9">
        <v>-6561180</v>
      </c>
      <c r="M98" s="1" t="s">
        <v>227</v>
      </c>
    </row>
    <row r="99" spans="1:13" x14ac:dyDescent="0.2">
      <c r="A99" s="2" t="s">
        <v>260</v>
      </c>
      <c r="B99" s="1">
        <v>0</v>
      </c>
      <c r="C99" s="1">
        <v>0</v>
      </c>
      <c r="D99" s="1">
        <v>0</v>
      </c>
      <c r="E99" s="9">
        <v>0</v>
      </c>
      <c r="F99" s="1">
        <v>0</v>
      </c>
      <c r="G99" s="1">
        <v>0</v>
      </c>
      <c r="H99" s="9" t="s">
        <v>207</v>
      </c>
      <c r="I99" s="1">
        <v>0</v>
      </c>
      <c r="J99" s="1">
        <v>0</v>
      </c>
      <c r="K99" s="1">
        <v>0</v>
      </c>
      <c r="L99" s="2">
        <v>0</v>
      </c>
      <c r="M99" s="1" t="s">
        <v>228</v>
      </c>
    </row>
    <row r="100" spans="1:13" x14ac:dyDescent="0.2">
      <c r="A100" s="2" t="s">
        <v>261</v>
      </c>
      <c r="B100" s="9">
        <v>439073</v>
      </c>
      <c r="C100" s="9">
        <v>883267</v>
      </c>
      <c r="D100" s="9">
        <v>443915</v>
      </c>
      <c r="E100" s="9">
        <v>5718107</v>
      </c>
      <c r="F100" s="9">
        <v>1101247</v>
      </c>
      <c r="G100" s="9">
        <v>399283</v>
      </c>
      <c r="H100" s="9" t="s">
        <v>207</v>
      </c>
      <c r="I100" s="9">
        <v>170703</v>
      </c>
      <c r="J100" s="9">
        <v>-13443</v>
      </c>
      <c r="K100" s="9">
        <v>2335</v>
      </c>
      <c r="L100" s="9">
        <v>-6561180</v>
      </c>
      <c r="M100" s="1" t="s">
        <v>229</v>
      </c>
    </row>
    <row r="101" spans="1:13" x14ac:dyDescent="0.2">
      <c r="A101" s="2" t="s">
        <v>262</v>
      </c>
      <c r="B101" s="1">
        <v>439073</v>
      </c>
      <c r="C101" s="1">
        <v>883267</v>
      </c>
      <c r="D101" s="1">
        <v>443915</v>
      </c>
      <c r="E101" s="9">
        <v>5405693</v>
      </c>
      <c r="F101" s="9">
        <v>1101247</v>
      </c>
      <c r="G101" s="1">
        <v>399283</v>
      </c>
      <c r="H101" s="9" t="s">
        <v>207</v>
      </c>
      <c r="I101" s="1">
        <v>170703</v>
      </c>
      <c r="J101" s="1">
        <v>-13443</v>
      </c>
      <c r="K101" s="1">
        <v>2335</v>
      </c>
      <c r="L101" s="9">
        <v>-6561180</v>
      </c>
      <c r="M101" s="1" t="s">
        <v>230</v>
      </c>
    </row>
    <row r="102" spans="1:13" x14ac:dyDescent="0.2">
      <c r="A102" s="2" t="s">
        <v>263</v>
      </c>
      <c r="B102" s="1">
        <v>0</v>
      </c>
      <c r="C102" s="1">
        <v>0</v>
      </c>
      <c r="D102" s="1">
        <v>0</v>
      </c>
      <c r="E102" s="9">
        <v>312414</v>
      </c>
      <c r="F102" s="9">
        <v>0</v>
      </c>
      <c r="G102" s="1">
        <v>0</v>
      </c>
      <c r="H102" s="9" t="s">
        <v>207</v>
      </c>
      <c r="I102" s="1">
        <v>0</v>
      </c>
      <c r="J102" s="1">
        <v>0</v>
      </c>
      <c r="K102" s="1">
        <v>0</v>
      </c>
      <c r="L102" s="2">
        <v>0</v>
      </c>
      <c r="M102" s="1" t="s">
        <v>231</v>
      </c>
    </row>
    <row r="103" spans="1:13" x14ac:dyDescent="0.2">
      <c r="A103" t="s">
        <v>207</v>
      </c>
      <c r="M103" t="s">
        <v>207</v>
      </c>
    </row>
    <row r="104" spans="1:13" x14ac:dyDescent="0.2">
      <c r="A104" s="11" t="s">
        <v>18</v>
      </c>
      <c r="M104" s="11" t="s">
        <v>23</v>
      </c>
    </row>
    <row r="105" spans="1:13" x14ac:dyDescent="0.2">
      <c r="A105" s="2" t="s">
        <v>264</v>
      </c>
      <c r="B105" s="9">
        <v>2255005</v>
      </c>
      <c r="C105" s="9">
        <v>1684200</v>
      </c>
      <c r="D105" s="9">
        <v>2592401</v>
      </c>
      <c r="E105" s="9">
        <v>15677315</v>
      </c>
      <c r="F105" s="9">
        <v>2652513</v>
      </c>
      <c r="G105" s="9">
        <v>2097850</v>
      </c>
      <c r="H105" s="9" t="s">
        <v>207</v>
      </c>
      <c r="I105" s="9">
        <v>510194</v>
      </c>
      <c r="J105" s="9">
        <v>6407</v>
      </c>
      <c r="K105" s="9">
        <v>-303152</v>
      </c>
      <c r="L105" s="9">
        <v>1685626</v>
      </c>
      <c r="M105" s="1" t="s">
        <v>232</v>
      </c>
    </row>
    <row r="106" spans="1:13" x14ac:dyDescent="0.2">
      <c r="A106" s="2" t="s">
        <v>265</v>
      </c>
      <c r="B106" s="9">
        <v>-834623</v>
      </c>
      <c r="C106" s="9">
        <v>-467554</v>
      </c>
      <c r="D106" s="9">
        <v>-708976</v>
      </c>
      <c r="E106" s="9">
        <v>-4467645</v>
      </c>
      <c r="F106" s="9">
        <v>-1870775</v>
      </c>
      <c r="G106" s="9">
        <v>-772890</v>
      </c>
      <c r="H106" s="9" t="s">
        <v>207</v>
      </c>
      <c r="I106" s="9">
        <v>-135794</v>
      </c>
      <c r="J106" s="1">
        <v>0</v>
      </c>
      <c r="K106" s="9">
        <v>89608</v>
      </c>
      <c r="L106" s="9">
        <v>-357483</v>
      </c>
      <c r="M106" s="1" t="s">
        <v>233</v>
      </c>
    </row>
    <row r="107" spans="1:13" x14ac:dyDescent="0.2">
      <c r="A107" s="2" t="s">
        <v>266</v>
      </c>
      <c r="B107" s="9">
        <v>-283021</v>
      </c>
      <c r="C107" s="9">
        <v>-2848286</v>
      </c>
      <c r="D107" s="9">
        <v>-3523274</v>
      </c>
      <c r="E107" s="9">
        <v>-1932834</v>
      </c>
      <c r="F107" s="9">
        <v>-817880</v>
      </c>
      <c r="G107" s="9">
        <v>-1213218</v>
      </c>
      <c r="H107" s="9" t="s">
        <v>207</v>
      </c>
      <c r="I107" s="9">
        <v>-298643</v>
      </c>
      <c r="J107" s="1">
        <v>0</v>
      </c>
      <c r="K107" s="9">
        <v>5278848</v>
      </c>
      <c r="L107" s="9">
        <v>-1350316</v>
      </c>
      <c r="M107" s="1" t="s">
        <v>234</v>
      </c>
    </row>
    <row r="108" spans="1:13" x14ac:dyDescent="0.2">
      <c r="A108" s="5" t="s">
        <v>267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/>
      <c r="I108" s="5">
        <v>0</v>
      </c>
      <c r="J108" s="5">
        <v>0</v>
      </c>
      <c r="K108" s="5">
        <v>0</v>
      </c>
      <c r="L108" s="5">
        <v>0</v>
      </c>
      <c r="M108" s="5" t="s">
        <v>235</v>
      </c>
    </row>
    <row r="109" spans="1:13" x14ac:dyDescent="0.2">
      <c r="A109" s="2" t="s">
        <v>268</v>
      </c>
      <c r="B109" s="9">
        <v>3875987</v>
      </c>
      <c r="C109" s="9">
        <v>3096459</v>
      </c>
      <c r="D109" s="9">
        <v>2658909</v>
      </c>
      <c r="E109" s="9">
        <v>23985774</v>
      </c>
      <c r="F109" s="9">
        <v>2461479</v>
      </c>
      <c r="G109" s="9">
        <v>752272</v>
      </c>
      <c r="H109" s="9" t="s">
        <v>207</v>
      </c>
      <c r="I109" s="9">
        <v>128572</v>
      </c>
      <c r="J109" s="9">
        <v>12311</v>
      </c>
      <c r="K109" s="9">
        <v>528971</v>
      </c>
      <c r="L109" s="9">
        <v>566783</v>
      </c>
      <c r="M109" s="1" t="s">
        <v>236</v>
      </c>
    </row>
    <row r="110" spans="1:13" x14ac:dyDescent="0.2">
      <c r="A110" s="2" t="s">
        <v>269</v>
      </c>
      <c r="B110" s="9">
        <v>5013348</v>
      </c>
      <c r="C110" s="9">
        <v>1464819</v>
      </c>
      <c r="D110" s="9">
        <v>1019060</v>
      </c>
      <c r="E110" s="9">
        <v>33262610</v>
      </c>
      <c r="F110" s="9">
        <v>2425337</v>
      </c>
      <c r="G110" s="9">
        <v>864014</v>
      </c>
      <c r="H110" s="9" t="s">
        <v>207</v>
      </c>
      <c r="I110" s="9">
        <v>204329</v>
      </c>
      <c r="J110" s="9">
        <v>18718</v>
      </c>
      <c r="K110" s="9">
        <v>5594275</v>
      </c>
      <c r="L110" s="9">
        <v>544610</v>
      </c>
      <c r="M110" s="1" t="s">
        <v>237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F1486-2CE7-4B90-99DD-1BFA4CB133D2}">
  <dimension ref="B1:N38"/>
  <sheetViews>
    <sheetView workbookViewId="0">
      <selection activeCell="F2" sqref="F2"/>
    </sheetView>
  </sheetViews>
  <sheetFormatPr defaultRowHeight="12.75" x14ac:dyDescent="0.2"/>
  <cols>
    <col min="2" max="2" width="43.7109375" bestFit="1" customWidth="1"/>
    <col min="3" max="13" width="14.7109375" customWidth="1"/>
    <col min="14" max="14" width="35.28515625" customWidth="1"/>
  </cols>
  <sheetData>
    <row r="1" spans="2:14" x14ac:dyDescent="0.2"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2:14" ht="63.75" x14ac:dyDescent="0.2">
      <c r="B3" s="13"/>
      <c r="C3" s="31" t="s">
        <v>3</v>
      </c>
      <c r="D3" s="31" t="s">
        <v>1</v>
      </c>
      <c r="E3" s="31" t="s">
        <v>4</v>
      </c>
      <c r="F3" s="31" t="s">
        <v>5</v>
      </c>
      <c r="G3" s="31" t="s">
        <v>15</v>
      </c>
      <c r="H3" s="31" t="s">
        <v>0</v>
      </c>
      <c r="I3" s="31" t="s">
        <v>81</v>
      </c>
      <c r="J3" s="31" t="s">
        <v>16</v>
      </c>
      <c r="K3" s="31" t="s">
        <v>17</v>
      </c>
      <c r="L3" s="31" t="s">
        <v>2</v>
      </c>
      <c r="M3" s="31" t="s">
        <v>271</v>
      </c>
      <c r="N3" s="13"/>
    </row>
    <row r="4" spans="2:14" ht="30" x14ac:dyDescent="0.2">
      <c r="B4" s="14" t="s">
        <v>24</v>
      </c>
      <c r="C4" s="31" t="s">
        <v>12</v>
      </c>
      <c r="D4" s="31" t="s">
        <v>11</v>
      </c>
      <c r="E4" s="31" t="s">
        <v>6</v>
      </c>
      <c r="F4" s="31" t="s">
        <v>13</v>
      </c>
      <c r="G4" s="32" t="s">
        <v>10</v>
      </c>
      <c r="H4" s="31" t="s">
        <v>8</v>
      </c>
      <c r="I4" s="31" t="s">
        <v>82</v>
      </c>
      <c r="J4" s="31" t="s">
        <v>9</v>
      </c>
      <c r="K4" s="31" t="s">
        <v>14</v>
      </c>
      <c r="L4" s="31" t="s">
        <v>7</v>
      </c>
      <c r="M4" s="31" t="s">
        <v>270</v>
      </c>
      <c r="N4" s="14" t="s">
        <v>25</v>
      </c>
    </row>
    <row r="5" spans="2:14" ht="15" x14ac:dyDescent="0.2">
      <c r="B5" s="15"/>
      <c r="C5" s="3">
        <v>131003</v>
      </c>
      <c r="D5" s="3">
        <v>131005</v>
      </c>
      <c r="E5" s="3">
        <v>131035</v>
      </c>
      <c r="F5" s="3">
        <v>131067</v>
      </c>
      <c r="G5" s="4">
        <v>131078</v>
      </c>
      <c r="H5" s="3">
        <v>131098</v>
      </c>
      <c r="I5" s="3">
        <v>131235</v>
      </c>
      <c r="J5" s="3">
        <v>131261</v>
      </c>
      <c r="K5" s="3">
        <v>131283</v>
      </c>
      <c r="L5" s="3">
        <v>131014</v>
      </c>
      <c r="M5" s="3">
        <v>131211</v>
      </c>
      <c r="N5" s="15"/>
    </row>
    <row r="6" spans="2:14" ht="14.25" x14ac:dyDescent="0.2">
      <c r="B6" s="16" t="s">
        <v>26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6">
        <v>1</v>
      </c>
      <c r="J6" s="27">
        <v>1</v>
      </c>
      <c r="K6" s="27">
        <v>1</v>
      </c>
      <c r="L6" s="27">
        <v>1</v>
      </c>
      <c r="M6" s="27">
        <v>1</v>
      </c>
      <c r="N6" s="18" t="s">
        <v>27</v>
      </c>
    </row>
    <row r="7" spans="2:14" ht="14.25" x14ac:dyDescent="0.2">
      <c r="B7" s="16" t="s">
        <v>28</v>
      </c>
      <c r="C7" s="27">
        <v>2.4300000000000002</v>
      </c>
      <c r="D7" s="27">
        <v>0.79</v>
      </c>
      <c r="E7" s="27">
        <v>2</v>
      </c>
      <c r="F7" s="27">
        <v>0.51</v>
      </c>
      <c r="G7" s="27">
        <v>2.15</v>
      </c>
      <c r="H7" s="27">
        <v>0.42</v>
      </c>
      <c r="I7" s="27">
        <v>0.23</v>
      </c>
      <c r="J7" s="27">
        <v>0.34</v>
      </c>
      <c r="K7" s="27">
        <v>0.78</v>
      </c>
      <c r="L7" s="27" t="s">
        <v>80</v>
      </c>
      <c r="M7" s="27" t="s">
        <v>80</v>
      </c>
      <c r="N7" s="19" t="s">
        <v>29</v>
      </c>
    </row>
    <row r="8" spans="2:14" ht="14.25" x14ac:dyDescent="0.2">
      <c r="B8" s="16" t="s">
        <v>30</v>
      </c>
      <c r="C8" s="17">
        <v>27238.1</v>
      </c>
      <c r="D8" s="17">
        <v>75636.42</v>
      </c>
      <c r="E8" s="17">
        <v>164879.04999999999</v>
      </c>
      <c r="F8" s="17">
        <v>626771.56000000006</v>
      </c>
      <c r="G8" s="17">
        <v>51912.19</v>
      </c>
      <c r="H8" s="17">
        <v>1204177.28</v>
      </c>
      <c r="I8" s="17">
        <v>74668.05</v>
      </c>
      <c r="J8" s="17">
        <v>265440.93</v>
      </c>
      <c r="K8" s="17">
        <v>376740.34</v>
      </c>
      <c r="L8" s="17" t="s">
        <v>80</v>
      </c>
      <c r="M8" s="17" t="s">
        <v>80</v>
      </c>
      <c r="N8" s="19" t="s">
        <v>31</v>
      </c>
    </row>
    <row r="9" spans="2:14" ht="14.25" x14ac:dyDescent="0.2">
      <c r="B9" s="16" t="s">
        <v>32</v>
      </c>
      <c r="C9" s="17">
        <v>12269</v>
      </c>
      <c r="D9" s="17">
        <v>90869</v>
      </c>
      <c r="E9" s="17">
        <v>86323</v>
      </c>
      <c r="F9" s="17">
        <v>1328297</v>
      </c>
      <c r="G9" s="17">
        <v>28520</v>
      </c>
      <c r="H9" s="17">
        <v>2660831</v>
      </c>
      <c r="I9" s="17">
        <v>337481</v>
      </c>
      <c r="J9" s="17">
        <v>847371</v>
      </c>
      <c r="K9" s="17">
        <v>965482</v>
      </c>
      <c r="L9" s="17" t="s">
        <v>80</v>
      </c>
      <c r="M9" s="17" t="s">
        <v>80</v>
      </c>
      <c r="N9" s="19" t="s">
        <v>33</v>
      </c>
    </row>
    <row r="10" spans="2:14" ht="14.25" x14ac:dyDescent="0.2">
      <c r="B10" s="16" t="s">
        <v>34</v>
      </c>
      <c r="C10" s="17">
        <v>81</v>
      </c>
      <c r="D10" s="17">
        <v>192</v>
      </c>
      <c r="E10" s="17">
        <v>24</v>
      </c>
      <c r="F10" s="17">
        <v>700</v>
      </c>
      <c r="G10" s="17">
        <v>19</v>
      </c>
      <c r="H10" s="17">
        <v>2386</v>
      </c>
      <c r="I10" s="17">
        <v>483</v>
      </c>
      <c r="J10" s="17">
        <v>568</v>
      </c>
      <c r="K10" s="17">
        <v>483</v>
      </c>
      <c r="L10" s="17" t="s">
        <v>80</v>
      </c>
      <c r="M10" s="17" t="s">
        <v>80</v>
      </c>
      <c r="N10" s="19" t="s">
        <v>35</v>
      </c>
    </row>
    <row r="11" spans="2:14" ht="14.25" x14ac:dyDescent="0.2">
      <c r="B11" s="16" t="s">
        <v>36</v>
      </c>
      <c r="C11" s="20">
        <v>10000000</v>
      </c>
      <c r="D11" s="20">
        <v>32728881</v>
      </c>
      <c r="E11" s="20">
        <v>45000000</v>
      </c>
      <c r="F11" s="20">
        <v>145000000</v>
      </c>
      <c r="G11" s="20">
        <v>16000000</v>
      </c>
      <c r="H11" s="20">
        <v>43200000</v>
      </c>
      <c r="I11" s="20">
        <v>9033938</v>
      </c>
      <c r="J11" s="20">
        <v>11000000</v>
      </c>
      <c r="K11" s="20">
        <v>3182121</v>
      </c>
      <c r="L11" s="20">
        <v>7452202</v>
      </c>
      <c r="M11" s="20">
        <v>30500000</v>
      </c>
      <c r="N11" s="19" t="s">
        <v>37</v>
      </c>
    </row>
    <row r="12" spans="2:14" ht="14.25" x14ac:dyDescent="0.2">
      <c r="B12" s="16" t="s">
        <v>38</v>
      </c>
      <c r="C12" s="20">
        <v>24300000</v>
      </c>
      <c r="D12" s="20">
        <v>25855815.990000002</v>
      </c>
      <c r="E12" s="20">
        <v>90000000</v>
      </c>
      <c r="F12" s="20">
        <v>73950000</v>
      </c>
      <c r="G12" s="20">
        <v>34400000</v>
      </c>
      <c r="H12" s="20">
        <v>18144000</v>
      </c>
      <c r="I12" s="20">
        <v>2077805.74</v>
      </c>
      <c r="J12" s="20">
        <v>3740000.0000000005</v>
      </c>
      <c r="K12" s="20">
        <v>2482054.38</v>
      </c>
      <c r="L12" s="20" t="s">
        <v>80</v>
      </c>
      <c r="M12" s="20" t="s">
        <v>80</v>
      </c>
      <c r="N12" s="19" t="s">
        <v>39</v>
      </c>
    </row>
    <row r="13" spans="2:14" ht="14.25" x14ac:dyDescent="0.2">
      <c r="B13" s="16" t="s">
        <v>40</v>
      </c>
      <c r="C13" s="21">
        <v>45291</v>
      </c>
      <c r="D13" s="21">
        <v>45291</v>
      </c>
      <c r="E13" s="21">
        <v>45291</v>
      </c>
      <c r="F13" s="21">
        <v>45291</v>
      </c>
      <c r="G13" s="21">
        <v>45291</v>
      </c>
      <c r="H13" s="21">
        <v>45291</v>
      </c>
      <c r="I13" s="21">
        <v>45291</v>
      </c>
      <c r="J13" s="21">
        <v>45291</v>
      </c>
      <c r="K13" s="21">
        <v>45291</v>
      </c>
      <c r="L13" s="21">
        <v>45291</v>
      </c>
      <c r="M13" s="21">
        <v>45291</v>
      </c>
      <c r="N13" s="19" t="s">
        <v>41</v>
      </c>
    </row>
    <row r="15" spans="2:14" x14ac:dyDescent="0.2"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2:14" ht="15" x14ac:dyDescent="0.2">
      <c r="B16" s="22" t="s">
        <v>42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4" t="s">
        <v>43</v>
      </c>
    </row>
    <row r="17" spans="2:14" ht="14.25" x14ac:dyDescent="0.2">
      <c r="B17" s="25" t="s">
        <v>44</v>
      </c>
      <c r="C17" s="26">
        <f>+C9*100/C11</f>
        <v>0.12268999999999999</v>
      </c>
      <c r="D17" s="26">
        <f t="shared" ref="D17:J17" si="0">+D9*100/D11</f>
        <v>0.27764163400514669</v>
      </c>
      <c r="E17" s="26">
        <f t="shared" si="0"/>
        <v>0.19182888888888888</v>
      </c>
      <c r="F17" s="26">
        <f t="shared" si="0"/>
        <v>0.91606689655172413</v>
      </c>
      <c r="G17" s="26">
        <f t="shared" si="0"/>
        <v>0.17824999999999999</v>
      </c>
      <c r="H17" s="26">
        <f t="shared" si="0"/>
        <v>6.1593310185185182</v>
      </c>
      <c r="I17" s="26">
        <f>+I9*100/I11</f>
        <v>3.7357019718311109</v>
      </c>
      <c r="J17" s="26">
        <f t="shared" si="0"/>
        <v>7.7033727272727273</v>
      </c>
      <c r="K17" s="26">
        <f t="shared" ref="K17" si="1">+K9*100/K11</f>
        <v>30.340832419634577</v>
      </c>
      <c r="L17" s="26" t="s">
        <v>80</v>
      </c>
      <c r="M17" s="26" t="s">
        <v>80</v>
      </c>
      <c r="N17" s="18" t="s">
        <v>45</v>
      </c>
    </row>
    <row r="18" spans="2:14" ht="14.25" x14ac:dyDescent="0.2">
      <c r="B18" s="16" t="s">
        <v>46</v>
      </c>
      <c r="C18" s="27">
        <f>'Annual Financial Data'!B101/'Financial Ratios'!C11</f>
        <v>4.3907300000000003E-2</v>
      </c>
      <c r="D18" s="27">
        <f>'Annual Financial Data'!C101/'Financial Ratios'!D11</f>
        <v>2.6987387683679132E-2</v>
      </c>
      <c r="E18" s="27">
        <f>'Annual Financial Data'!D101/'Financial Ratios'!E11</f>
        <v>9.8647777777777779E-3</v>
      </c>
      <c r="F18" s="27">
        <f>'Annual Financial Data'!E101/'Financial Ratios'!F11</f>
        <v>3.7280641379310343E-2</v>
      </c>
      <c r="G18" s="27">
        <f>'Annual Financial Data'!F101/'Financial Ratios'!G11</f>
        <v>6.8827937500000005E-2</v>
      </c>
      <c r="H18" s="27">
        <f>'Annual Financial Data'!G101/'Financial Ratios'!H11</f>
        <v>9.2426620370370371E-3</v>
      </c>
      <c r="I18" s="27"/>
      <c r="J18" s="27">
        <f>'Annual Financial Data'!I101/'Financial Ratios'!J11</f>
        <v>1.5518454545454545E-2</v>
      </c>
      <c r="K18" s="27">
        <f>'Annual Financial Data'!J101/'Financial Ratios'!K11</f>
        <v>-4.2245408015597142E-3</v>
      </c>
      <c r="L18" s="27">
        <f>'Annual Financial Data'!K101/'Financial Ratios'!L11</f>
        <v>3.1333020763527346E-4</v>
      </c>
      <c r="M18" s="27">
        <f>'Annual Financial Data'!L101/'Financial Ratios'!M11</f>
        <v>-0.21512065573770492</v>
      </c>
      <c r="N18" s="19" t="s">
        <v>47</v>
      </c>
    </row>
    <row r="19" spans="2:14" ht="14.25" x14ac:dyDescent="0.2">
      <c r="B19" s="16" t="s">
        <v>48</v>
      </c>
      <c r="C19" s="27">
        <f>'Annual Financial Data'!B51/'Financial Ratios'!C11</f>
        <v>2.4091421999999998</v>
      </c>
      <c r="D19" s="27">
        <f>'Annual Financial Data'!C51/'Financial Ratios'!D11</f>
        <v>1.5270497637850802</v>
      </c>
      <c r="E19" s="27">
        <f>'Annual Financial Data'!D51/'Financial Ratios'!E11</f>
        <v>1.0748837777777778</v>
      </c>
      <c r="F19" s="27">
        <f>'Annual Financial Data'!E51/'Financial Ratios'!F11</f>
        <v>1.0304348827586207</v>
      </c>
      <c r="G19" s="27">
        <f>'Annual Financial Data'!F51/'Financial Ratios'!G11</f>
        <v>1.3086431249999999</v>
      </c>
      <c r="H19" s="27">
        <f>'Annual Financial Data'!G51/'Financial Ratios'!H11</f>
        <v>1.1668482638888888</v>
      </c>
      <c r="I19" s="27"/>
      <c r="J19" s="27">
        <f>'Annual Financial Data'!I51/'Financial Ratios'!J11</f>
        <v>1.0083559090909091</v>
      </c>
      <c r="K19" s="27">
        <f>'Annual Financial Data'!J51/'Financial Ratios'!K11</f>
        <v>1.0399667391654812</v>
      </c>
      <c r="L19" s="27">
        <f>'Annual Financial Data'!K51/'Financial Ratios'!L11</f>
        <v>0.98869609277902026</v>
      </c>
      <c r="M19" s="27">
        <f>'Annual Financial Data'!L51/'Financial Ratios'!M11</f>
        <v>0.49565672131147542</v>
      </c>
      <c r="N19" s="19" t="s">
        <v>49</v>
      </c>
    </row>
    <row r="20" spans="2:14" ht="14.25" x14ac:dyDescent="0.2">
      <c r="B20" s="16" t="s">
        <v>50</v>
      </c>
      <c r="C20" s="27">
        <f>C12/'Annual Financial Data'!B101</f>
        <v>55.343872203483251</v>
      </c>
      <c r="D20" s="27">
        <f>D12/'Annual Financial Data'!C101</f>
        <v>29.272933314614949</v>
      </c>
      <c r="E20" s="27">
        <f>E12/'Annual Financial Data'!D101</f>
        <v>202.74151583073336</v>
      </c>
      <c r="F20" s="27">
        <f>F12/'Annual Financial Data'!E101</f>
        <v>13.680022154421273</v>
      </c>
      <c r="G20" s="27">
        <f>G12/'Annual Financial Data'!F101</f>
        <v>31.237315515956002</v>
      </c>
      <c r="H20" s="27">
        <f>H12/'Annual Financial Data'!G101</f>
        <v>45.441453805947162</v>
      </c>
      <c r="I20" s="27"/>
      <c r="J20" s="27">
        <f>J12/'Annual Financial Data'!I101</f>
        <v>21.909398194524996</v>
      </c>
      <c r="K20" s="27" t="s">
        <v>80</v>
      </c>
      <c r="L20" s="27" t="s">
        <v>80</v>
      </c>
      <c r="M20" s="27" t="s">
        <v>80</v>
      </c>
      <c r="N20" s="19" t="s">
        <v>51</v>
      </c>
    </row>
    <row r="21" spans="2:14" ht="14.25" x14ac:dyDescent="0.2">
      <c r="B21" s="16" t="s">
        <v>52</v>
      </c>
      <c r="C21" s="27">
        <f>C12/'Annual Financial Data'!B51</f>
        <v>1.008657770388149</v>
      </c>
      <c r="D21" s="27">
        <f>D12/'Annual Financial Data'!C51</f>
        <v>0.51733742981750408</v>
      </c>
      <c r="E21" s="27">
        <f>E12/'Annual Financial Data'!D51</f>
        <v>1.8606662797859077</v>
      </c>
      <c r="F21" s="27">
        <f>F12/'Annual Financial Data'!E51</f>
        <v>0.49493666075691994</v>
      </c>
      <c r="G21" s="27">
        <f>G12/'Annual Financial Data'!F51</f>
        <v>1.6429230849319596</v>
      </c>
      <c r="H21" s="27">
        <f>H12/'Annual Financial Data'!G51</f>
        <v>0.3599439730065826</v>
      </c>
      <c r="I21" s="27"/>
      <c r="J21" s="27">
        <f>J12/'Annual Financial Data'!I51</f>
        <v>0.33718253340383519</v>
      </c>
      <c r="K21" s="27">
        <f>K12/'Annual Financial Data'!J51</f>
        <v>0.75002398694587979</v>
      </c>
      <c r="L21" s="27" t="s">
        <v>80</v>
      </c>
      <c r="M21" s="27" t="s">
        <v>80</v>
      </c>
      <c r="N21" s="19" t="s">
        <v>53</v>
      </c>
    </row>
    <row r="22" spans="2:14" x14ac:dyDescent="0.2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2:14" ht="14.25" x14ac:dyDescent="0.2">
      <c r="B23" s="16" t="s">
        <v>54</v>
      </c>
      <c r="C23" s="27">
        <f>'Annual Financial Data'!B81*100/'Annual Financial Data'!B79</f>
        <v>20.098348152035275</v>
      </c>
      <c r="D23" s="27">
        <f>'Annual Financial Data'!C81*100/'Annual Financial Data'!C79</f>
        <v>25.903502577676694</v>
      </c>
      <c r="E23" s="27">
        <f>'Annual Financial Data'!D81*100/'Annual Financial Data'!D79</f>
        <v>40.548008803139133</v>
      </c>
      <c r="F23" s="27">
        <f>'Annual Financial Data'!E81*100/'Annual Financial Data'!E79</f>
        <v>23.76738962731352</v>
      </c>
      <c r="G23" s="27">
        <f>'Annual Financial Data'!F81*100/'Annual Financial Data'!F79</f>
        <v>67.033512063640359</v>
      </c>
      <c r="H23" s="27">
        <f>'Annual Financial Data'!G81*100/'Annual Financial Data'!G79</f>
        <v>26.327996061121048</v>
      </c>
      <c r="I23" s="27"/>
      <c r="J23" s="27">
        <f>'Annual Financial Data'!I81*100/'Annual Financial Data'!I79</f>
        <v>45.193829273609509</v>
      </c>
      <c r="K23" s="27" t="s">
        <v>80</v>
      </c>
      <c r="L23" s="27" t="s">
        <v>80</v>
      </c>
      <c r="M23" s="27">
        <f>'Annual Financial Data'!L81*100/'Annual Financial Data'!L79</f>
        <v>17.227973766543343</v>
      </c>
      <c r="N23" s="19" t="s">
        <v>55</v>
      </c>
    </row>
    <row r="24" spans="2:14" ht="18.75" customHeight="1" x14ac:dyDescent="0.2">
      <c r="B24" s="16" t="s">
        <v>56</v>
      </c>
      <c r="C24" s="27">
        <f>('Annual Financial Data'!B96+'Annual Financial Data'!B94)*100/'Annual Financial Data'!B79</f>
        <v>5.4306318286910606</v>
      </c>
      <c r="D24" s="27">
        <f>('Annual Financial Data'!C96+'Annual Financial Data'!C94)*100/'Annual Financial Data'!C79</f>
        <v>15.855284938103271</v>
      </c>
      <c r="E24" s="27">
        <f>('Annual Financial Data'!D96+'Annual Financial Data'!D94)*100/'Annual Financial Data'!D79</f>
        <v>5.6825792323156294</v>
      </c>
      <c r="F24" s="27">
        <f>('Annual Financial Data'!E96+'Annual Financial Data'!E94)*100/'Annual Financial Data'!E79</f>
        <v>10.60690885483675</v>
      </c>
      <c r="G24" s="27">
        <f>('Annual Financial Data'!F96+'Annual Financial Data'!F94)*100/'Annual Financial Data'!F79</f>
        <v>18.316029156790361</v>
      </c>
      <c r="H24" s="27">
        <f>('Annual Financial Data'!G96+'Annual Financial Data'!G94)*100/'Annual Financial Data'!G79</f>
        <v>5.0565292040866341</v>
      </c>
      <c r="I24" s="27"/>
      <c r="J24" s="27">
        <f>('Annual Financial Data'!I96+'Annual Financial Data'!I94)*100/'Annual Financial Data'!I79</f>
        <v>12.985330093089724</v>
      </c>
      <c r="K24" s="27" t="s">
        <v>80</v>
      </c>
      <c r="L24" s="27" t="s">
        <v>80</v>
      </c>
      <c r="M24" s="27">
        <f>('Annual Financial Data'!L96+'Annual Financial Data'!L94)*100/'Annual Financial Data'!L79</f>
        <v>-21.290745350482954</v>
      </c>
      <c r="N24" s="19" t="s">
        <v>57</v>
      </c>
    </row>
    <row r="25" spans="2:14" ht="14.25" x14ac:dyDescent="0.2">
      <c r="B25" s="16" t="s">
        <v>58</v>
      </c>
      <c r="C25" s="27">
        <f>'Annual Financial Data'!B100*100/'Annual Financial Data'!B79</f>
        <v>2.9015103650292775</v>
      </c>
      <c r="D25" s="27">
        <f>'Annual Financial Data'!C100*100/'Annual Financial Data'!C79</f>
        <v>8.9395793230826772</v>
      </c>
      <c r="E25" s="27">
        <f>'Annual Financial Data'!D100*100/'Annual Financial Data'!D79</f>
        <v>2.5405975370486042</v>
      </c>
      <c r="F25" s="27">
        <f>'Annual Financial Data'!E100*100/'Annual Financial Data'!E79</f>
        <v>7.953611256538986</v>
      </c>
      <c r="G25" s="27">
        <f>'Annual Financial Data'!F100*100/'Annual Financial Data'!F79</f>
        <v>14.434307306027286</v>
      </c>
      <c r="H25" s="27">
        <f>'Annual Financial Data'!G100*100/'Annual Financial Data'!G79</f>
        <v>3.7944590935997873</v>
      </c>
      <c r="I25" s="27"/>
      <c r="J25" s="27">
        <f>'Annual Financial Data'!I100*100/'Annual Financial Data'!I79</f>
        <v>8.6137765523700338</v>
      </c>
      <c r="K25" s="27" t="s">
        <v>80</v>
      </c>
      <c r="L25" s="27" t="s">
        <v>80</v>
      </c>
      <c r="M25" s="27">
        <f>'Annual Financial Data'!L100*100/'Annual Financial Data'!L79</f>
        <v>-50.911746082983633</v>
      </c>
      <c r="N25" s="19" t="s">
        <v>59</v>
      </c>
    </row>
    <row r="26" spans="2:14" ht="14.25" x14ac:dyDescent="0.2">
      <c r="B26" s="16" t="s">
        <v>60</v>
      </c>
      <c r="C26" s="27">
        <f>'Annual Financial Data'!B100*100/'Annual Financial Data'!B37</f>
        <v>1.3055084068196507</v>
      </c>
      <c r="D26" s="27">
        <f>'Annual Financial Data'!C100*100/'Annual Financial Data'!C37</f>
        <v>1.3839640442328489</v>
      </c>
      <c r="E26" s="27">
        <f>'Annual Financial Data'!D100*100/'Annual Financial Data'!D37</f>
        <v>0.7302076774359092</v>
      </c>
      <c r="F26" s="27">
        <f>'Annual Financial Data'!E100*100/'Annual Financial Data'!E37</f>
        <v>2.7161038541348232</v>
      </c>
      <c r="G26" s="27">
        <f>'Annual Financial Data'!F100*100/'Annual Financial Data'!F37</f>
        <v>4.9238802920399918</v>
      </c>
      <c r="H26" s="27">
        <f>'Annual Financial Data'!G100*100/'Annual Financial Data'!G37</f>
        <v>0.67504626410905488</v>
      </c>
      <c r="I26" s="27"/>
      <c r="J26" s="27">
        <f>'Annual Financial Data'!I100*100/'Annual Financial Data'!I37</f>
        <v>1.4304249988645625</v>
      </c>
      <c r="K26" s="27">
        <f>'Annual Financial Data'!J100*100/'Annual Financial Data'!J37</f>
        <v>-0.36793978082361251</v>
      </c>
      <c r="L26" s="27">
        <f>'Annual Financial Data'!K100*100/'Annual Financial Data'!K37</f>
        <v>2.2958362477835594E-2</v>
      </c>
      <c r="M26" s="27">
        <f>'Annual Financial Data'!L100*100/'Annual Financial Data'!L37</f>
        <v>-6.0578882791885835</v>
      </c>
      <c r="N26" s="19" t="s">
        <v>61</v>
      </c>
    </row>
    <row r="27" spans="2:14" ht="14.25" x14ac:dyDescent="0.2">
      <c r="B27" s="16" t="s">
        <v>62</v>
      </c>
      <c r="C27" s="27">
        <f>'Annual Financial Data'!B101*100/'Annual Financial Data'!B51</f>
        <v>1.8225283671507644</v>
      </c>
      <c r="D27" s="27">
        <f>'Annual Financial Data'!C101*100/'Annual Financial Data'!C51</f>
        <v>1.7672893394636868</v>
      </c>
      <c r="E27" s="27">
        <f>'Annual Financial Data'!D101*100/'Annual Financial Data'!D51</f>
        <v>0.91775296843462351</v>
      </c>
      <c r="F27" s="27">
        <f>'Annual Financial Data'!E101*100/'Annual Financial Data'!E51</f>
        <v>3.6179521872847284</v>
      </c>
      <c r="G27" s="27">
        <f>'Annual Financial Data'!F101*100/'Annual Financial Data'!F51</f>
        <v>5.2594887166048423</v>
      </c>
      <c r="H27" s="27">
        <f>'Annual Financial Data'!G101*100/'Annual Financial Data'!G51</f>
        <v>0.79210487970672028</v>
      </c>
      <c r="I27" s="27"/>
      <c r="J27" s="27">
        <f>'Annual Financial Data'!I101*100/'Annual Financial Data'!I51</f>
        <v>1.5389858288672424</v>
      </c>
      <c r="K27" s="27">
        <f>'Annual Financial Data'!J101*100/'Annual Financial Data'!J51</f>
        <v>-0.40621883782068713</v>
      </c>
      <c r="L27" s="27">
        <f>'Annual Financial Data'!K101*100/'Annual Financial Data'!K51</f>
        <v>3.1691255778564575E-2</v>
      </c>
      <c r="M27" s="27">
        <f>'Annual Financial Data'!L101*100/'Annual Financial Data'!L51</f>
        <v>-43.401137619703746</v>
      </c>
      <c r="N27" s="19" t="s">
        <v>63</v>
      </c>
    </row>
    <row r="28" spans="2:14" x14ac:dyDescent="0.2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2:14" ht="14.25" x14ac:dyDescent="0.2">
      <c r="B29" s="16" t="s">
        <v>64</v>
      </c>
      <c r="C29" s="27">
        <f>'Annual Financial Data'!B75*100/'Annual Financial Data'!B37</f>
        <v>28.368280551890265</v>
      </c>
      <c r="D29" s="27">
        <f>'Annual Financial Data'!C75*100/'Annual Financial Data'!C37</f>
        <v>21.690013438725565</v>
      </c>
      <c r="E29" s="27">
        <f>'Annual Financial Data'!D75*100/'Annual Financial Data'!D37</f>
        <v>20.435269342533783</v>
      </c>
      <c r="F29" s="27">
        <f>'Annual Financial Data'!E75*100/'Annual Financial Data'!E37</f>
        <v>20.211764166169985</v>
      </c>
      <c r="G29" s="27">
        <f>'Annual Financial Data'!F75*100/'Annual Financial Data'!F37</f>
        <v>6.3810085475664895</v>
      </c>
      <c r="H29" s="27">
        <f>'Annual Financial Data'!G75*100/'Annual Financial Data'!G37</f>
        <v>14.778171249368734</v>
      </c>
      <c r="I29" s="27"/>
      <c r="J29" s="27">
        <f>'Annual Financial Data'!I75*100/'Annual Financial Data'!I37</f>
        <v>7.0540500091924345</v>
      </c>
      <c r="K29" s="27">
        <f>'Annual Financial Data'!J75*100/'Annual Financial Data'!J37</f>
        <v>9.4232599360573595</v>
      </c>
      <c r="L29" s="27">
        <f>'Annual Financial Data'!K75*100/'Annual Financial Data'!K37</f>
        <v>27.556160480821852</v>
      </c>
      <c r="M29" s="27">
        <f>'Annual Financial Data'!L75*100/'Annual Financial Data'!L37</f>
        <v>86.042097946210617</v>
      </c>
      <c r="N29" s="19" t="s">
        <v>65</v>
      </c>
    </row>
    <row r="30" spans="2:14" ht="14.25" x14ac:dyDescent="0.2">
      <c r="B30" s="16" t="s">
        <v>66</v>
      </c>
      <c r="C30" s="27">
        <f>'Annual Financial Data'!B53*100/'Annual Financial Data'!B37</f>
        <v>71.631719448109735</v>
      </c>
      <c r="D30" s="27">
        <f>'Annual Financial Data'!C53*100/'Annual Financial Data'!C37</f>
        <v>78.309986561274428</v>
      </c>
      <c r="E30" s="27">
        <f>'Annual Financial Data'!D53*100/'Annual Financial Data'!D37</f>
        <v>79.564730657466214</v>
      </c>
      <c r="F30" s="27">
        <f>'Annual Financial Data'!E53*100/'Annual Financial Data'!E37</f>
        <v>79.788235833830015</v>
      </c>
      <c r="G30" s="27">
        <f>'Annual Financial Data'!F53*100/'Annual Financial Data'!F37</f>
        <v>93.618991452433505</v>
      </c>
      <c r="H30" s="27">
        <f>'Annual Financial Data'!G53*100/'Annual Financial Data'!G37</f>
        <v>85.221828750631261</v>
      </c>
      <c r="I30" s="27"/>
      <c r="J30" s="27">
        <f>'Annual Financial Data'!I53*100/'Annual Financial Data'!I37</f>
        <v>92.945949990807563</v>
      </c>
      <c r="K30" s="27">
        <f>'Annual Financial Data'!J53*100/'Annual Financial Data'!J37</f>
        <v>90.576740063942637</v>
      </c>
      <c r="L30" s="27">
        <f>'Annual Financial Data'!K53*100/'Annual Financial Data'!K37</f>
        <v>72.443839519178141</v>
      </c>
      <c r="M30" s="27">
        <f>'Annual Financial Data'!L53*100/'Annual Financial Data'!L37</f>
        <v>13.957902053789377</v>
      </c>
      <c r="N30" s="19" t="s">
        <v>67</v>
      </c>
    </row>
    <row r="31" spans="2:14" ht="14.25" x14ac:dyDescent="0.2">
      <c r="B31" s="16" t="s">
        <v>68</v>
      </c>
      <c r="C31" s="27">
        <f>('Annual Financial Data'!B96+'Annual Financial Data'!B94)/'Annual Financial Data'!B94</f>
        <v>3.0658235403842569</v>
      </c>
      <c r="D31" s="27">
        <f>('Annual Financial Data'!C96+'Annual Financial Data'!C94)/'Annual Financial Data'!C94</f>
        <v>2.4166317004091051</v>
      </c>
      <c r="E31" s="27">
        <f>('Annual Financial Data'!D96+'Annual Financial Data'!D94)/'Annual Financial Data'!D94</f>
        <v>2.2668275432232083</v>
      </c>
      <c r="F31" s="27">
        <f>('Annual Financial Data'!E96+'Annual Financial Data'!E94)/'Annual Financial Data'!E94</f>
        <v>7.2972009837226439</v>
      </c>
      <c r="G31" s="27" t="s">
        <v>80</v>
      </c>
      <c r="H31" s="27" t="s">
        <v>80</v>
      </c>
      <c r="I31" s="27"/>
      <c r="J31" s="27">
        <f>('Annual Financial Data'!I96+'Annual Financial Data'!I94)/'Annual Financial Data'!I94</f>
        <v>4.7994330262225375</v>
      </c>
      <c r="K31" s="27" t="s">
        <v>80</v>
      </c>
      <c r="L31" s="27">
        <f>('Annual Financial Data'!K96+'Annual Financial Data'!K94)/'Annual Financial Data'!K94</f>
        <v>1.0267162471395881</v>
      </c>
      <c r="M31" s="27">
        <f>('Annual Financial Data'!L96+'Annual Financial Data'!L94)/'Annual Financial Data'!L94</f>
        <v>-0.73512832122772565</v>
      </c>
      <c r="N31" s="19" t="s">
        <v>69</v>
      </c>
    </row>
    <row r="32" spans="2:14" x14ac:dyDescent="0.2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2:14" ht="14.25" x14ac:dyDescent="0.2">
      <c r="B33" s="16" t="s">
        <v>70</v>
      </c>
      <c r="C33" s="27">
        <f>'Annual Financial Data'!B79/'Annual Financial Data'!B37</f>
        <v>0.4499409764495112</v>
      </c>
      <c r="D33" s="27">
        <f>'Annual Financial Data'!C79/'Annual Financial Data'!C37</f>
        <v>0.15481310632362172</v>
      </c>
      <c r="E33" s="27">
        <f>'Annual Financial Data'!D79/'Annual Financial Data'!D37</f>
        <v>0.2874157227925942</v>
      </c>
      <c r="F33" s="27">
        <f>'Annual Financial Data'!E79/'Annual Financial Data'!E37</f>
        <v>0.34149316160024845</v>
      </c>
      <c r="G33" s="27">
        <f>'Annual Financial Data'!F79/'Annual Financial Data'!F37</f>
        <v>0.34112342128007378</v>
      </c>
      <c r="H33" s="27">
        <f>'Annual Financial Data'!G79/'Annual Financial Data'!G37</f>
        <v>0.17790316022846919</v>
      </c>
      <c r="I33" s="27"/>
      <c r="J33" s="27">
        <f>'Annual Financial Data'!I79/'Annual Financial Data'!I37</f>
        <v>0.16606246867072363</v>
      </c>
      <c r="K33" s="27">
        <f>'Annual Financial Data'!J79/'Annual Financial Data'!J37</f>
        <v>0</v>
      </c>
      <c r="L33" s="27">
        <f>'Annual Financial Data'!K79/'Annual Financial Data'!K37</f>
        <v>0</v>
      </c>
      <c r="M33" s="27">
        <f>'Annual Financial Data'!L79/'Annual Financial Data'!L37</f>
        <v>0.11898802821090686</v>
      </c>
      <c r="N33" s="19" t="s">
        <v>71</v>
      </c>
    </row>
    <row r="34" spans="2:14" ht="14.25" x14ac:dyDescent="0.2">
      <c r="B34" s="16" t="s">
        <v>72</v>
      </c>
      <c r="C34" s="27">
        <f>'Annual Financial Data'!B79/('Annual Financial Data'!B14+'Annual Financial Data'!B24)</f>
        <v>0.66852453742570006</v>
      </c>
      <c r="D34" s="27">
        <f>'Annual Financial Data'!C79/('Annual Financial Data'!C14+'Annual Financial Data'!C24)</f>
        <v>0.8800228475826114</v>
      </c>
      <c r="E34" s="27">
        <f>'Annual Financial Data'!D79/('Annual Financial Data'!D14+'Annual Financial Data'!D24)</f>
        <v>0.30360740236066103</v>
      </c>
      <c r="F34" s="27">
        <f>'Annual Financial Data'!E79/('Annual Financial Data'!E14+'Annual Financial Data'!E24)</f>
        <v>0.47209300056291403</v>
      </c>
      <c r="G34" s="27">
        <f>'Annual Financial Data'!F79/('Annual Financial Data'!F14+'Annual Financial Data'!F24)</f>
        <v>0.416942939148645</v>
      </c>
      <c r="H34" s="27">
        <f>'Annual Financial Data'!G79/('Annual Financial Data'!G14+'Annual Financial Data'!G24)</f>
        <v>0.2033818415972079</v>
      </c>
      <c r="I34" s="27"/>
      <c r="J34" s="27">
        <f>'Annual Financial Data'!I79/('Annual Financial Data'!I14+'Annual Financial Data'!I24)</f>
        <v>0.17187641478113022</v>
      </c>
      <c r="K34" s="27">
        <f>'Annual Financial Data'!J79/('Annual Financial Data'!J14+'Annual Financial Data'!J24)</f>
        <v>0</v>
      </c>
      <c r="L34" s="27">
        <f>'Annual Financial Data'!K79/('Annual Financial Data'!K14+'Annual Financial Data'!K24)</f>
        <v>0</v>
      </c>
      <c r="M34" s="27">
        <f>'Annual Financial Data'!L79/('Annual Financial Data'!L14+'Annual Financial Data'!L24)</f>
        <v>0.16993939094405663</v>
      </c>
      <c r="N34" s="19" t="s">
        <v>73</v>
      </c>
    </row>
    <row r="35" spans="2:14" ht="14.25" x14ac:dyDescent="0.2">
      <c r="B35" s="16" t="s">
        <v>74</v>
      </c>
      <c r="C35" s="27">
        <f>'Annual Financial Data'!B79/'Financial Ratios'!C38</f>
        <v>4.3423756886577047</v>
      </c>
      <c r="D35" s="27">
        <f>'Annual Financial Data'!C79/'Financial Ratios'!D38</f>
        <v>-3.3659130921785958</v>
      </c>
      <c r="E35" s="27">
        <f>'Annual Financial Data'!D79/'Financial Ratios'!E38</f>
        <v>-74.995634912118803</v>
      </c>
      <c r="F35" s="27">
        <f>'Annual Financial Data'!E79/'Financial Ratios'!F38</f>
        <v>2.9398159624250346</v>
      </c>
      <c r="G35" s="27">
        <f>'Annual Financial Data'!F79/'Financial Ratios'!G38</f>
        <v>4.9601284668495715</v>
      </c>
      <c r="H35" s="27">
        <f>'Annual Financial Data'!G79/'Financial Ratios'!H38</f>
        <v>-2.1900443928297153</v>
      </c>
      <c r="I35" s="27"/>
      <c r="J35" s="27">
        <f>'Annual Financial Data'!I79/'Financial Ratios'!J38</f>
        <v>-14.497560261896924</v>
      </c>
      <c r="K35" s="27">
        <f>'Annual Financial Data'!J79/'Financial Ratios'!K38</f>
        <v>0</v>
      </c>
      <c r="L35" s="27">
        <f>'Annual Financial Data'!K79/'Financial Ratios'!L38</f>
        <v>0</v>
      </c>
      <c r="M35" s="27">
        <f>'Annual Financial Data'!L79/'Financial Ratios'!M38</f>
        <v>-0.26813680957818598</v>
      </c>
      <c r="N35" s="19" t="s">
        <v>75</v>
      </c>
    </row>
    <row r="36" spans="2:14" x14ac:dyDescent="0.2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2:14" ht="14.25" x14ac:dyDescent="0.2">
      <c r="B37" s="16" t="s">
        <v>76</v>
      </c>
      <c r="C37" s="27">
        <f>'Annual Financial Data'!B36/'Annual Financial Data'!B74</f>
        <v>1.8203914967748012</v>
      </c>
      <c r="D37" s="27">
        <f>'Annual Financial Data'!C36/'Annual Financial Data'!C74</f>
        <v>0.4323564145597813</v>
      </c>
      <c r="E37" s="27">
        <f>'Annual Financial Data'!D36/'Annual Financial Data'!D74</f>
        <v>0.9267120137752537</v>
      </c>
      <c r="F37" s="27">
        <f>'Annual Financial Data'!E36/'Annual Financial Data'!E74</f>
        <v>2.3947108221377711</v>
      </c>
      <c r="G37" s="27">
        <f>'Annual Financial Data'!F36/'Annual Financial Data'!F74</f>
        <v>2.1120276752567446</v>
      </c>
      <c r="H37" s="27">
        <f>'Annual Financial Data'!G36/'Annual Financial Data'!G74</f>
        <v>0.27330735497960879</v>
      </c>
      <c r="I37" s="27"/>
      <c r="J37" s="27">
        <f>'Annual Financial Data'!I36/'Annual Financial Data'!I74</f>
        <v>0.74703397123077009</v>
      </c>
      <c r="K37" s="27" t="s">
        <v>80</v>
      </c>
      <c r="L37" s="27">
        <f>'Annual Financial Data'!K36/'Annual Financial Data'!K74</f>
        <v>37.207054922061602</v>
      </c>
      <c r="M37" s="27">
        <f>'Annual Financial Data'!L36/'Annual Financial Data'!L74</f>
        <v>0.34542049645437112</v>
      </c>
      <c r="N37" s="19" t="s">
        <v>77</v>
      </c>
    </row>
    <row r="38" spans="2:14" ht="14.25" x14ac:dyDescent="0.2">
      <c r="B38" s="16" t="s">
        <v>78</v>
      </c>
      <c r="C38" s="20">
        <f>'Annual Financial Data'!B36-'Annual Financial Data'!B74</f>
        <v>3484859</v>
      </c>
      <c r="D38" s="20">
        <f>'Annual Financial Data'!C36-'Annual Financial Data'!C74</f>
        <v>-2935432</v>
      </c>
      <c r="E38" s="20">
        <f>'Annual Financial Data'!D36-'Annual Financial Data'!D74</f>
        <v>-232985</v>
      </c>
      <c r="F38" s="20">
        <f>'Annual Financial Data'!E36-'Annual Financial Data'!E74</f>
        <v>24455006</v>
      </c>
      <c r="G38" s="20">
        <f>'Annual Financial Data'!F36-'Annual Financial Data'!F74</f>
        <v>1538140</v>
      </c>
      <c r="H38" s="20">
        <f>'Annual Financial Data'!G36-'Annual Financial Data'!G74</f>
        <v>-4804830</v>
      </c>
      <c r="I38" s="20"/>
      <c r="J38" s="20">
        <f>'Annual Financial Data'!I36-'Annual Financial Data'!I74</f>
        <v>-136695</v>
      </c>
      <c r="K38" s="20">
        <f>'Annual Financial Data'!J36-'Annual Financial Data'!J74</f>
        <v>30165</v>
      </c>
      <c r="L38" s="20">
        <f>'Annual Financial Data'!K36-'Annual Financial Data'!K74</f>
        <v>5502712</v>
      </c>
      <c r="M38" s="20">
        <f>'Annual Financial Data'!L36-'Annual Financial Data'!L74</f>
        <v>-48062629</v>
      </c>
      <c r="N38" s="1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cp:lastPrinted>2024-06-12T12:17:33Z</cp:lastPrinted>
  <dcterms:created xsi:type="dcterms:W3CDTF">2023-08-07T13:34:00Z</dcterms:created>
  <dcterms:modified xsi:type="dcterms:W3CDTF">2025-07-01T08:19:38Z</dcterms:modified>
</cp:coreProperties>
</file>